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JEFATU~2\2023\PAGINA~1\ARCHIV~1\LEYDED~1\"/>
    </mc:Choice>
  </mc:AlternateContent>
  <bookViews>
    <workbookView xWindow="-120" yWindow="-120" windowWidth="20730" windowHeight="11160"/>
  </bookViews>
  <sheets>
    <sheet name="Formato 6a" sheetId="7" r:id="rId1"/>
    <sheet name="Formato 6b" sheetId="8" r:id="rId2"/>
    <sheet name="Formato 6c" sheetId="9" r:id="rId3"/>
    <sheet name="Formato 6d" sheetId="10" r:id="rId4"/>
    <sheet name="7a" sheetId="11" state="hidden" r:id="rId5"/>
    <sheet name="7b" sheetId="12" state="hidden" r:id="rId6"/>
    <sheet name="7c" sheetId="13" state="hidden" r:id="rId7"/>
    <sheet name="7d" sheetId="14" state="hidden" r:id="rId8"/>
    <sheet name="F8_IEA" sheetId="15" state="hidden" r:id="rId9"/>
  </sheets>
  <externalReferences>
    <externalReference r:id="rId10"/>
  </externalReferences>
  <definedNames>
    <definedName name="ENTE_PUBLICO">'[1]Info General'!$C$6</definedName>
    <definedName name="_xlnm.Print_Titles" localSheetId="0">'Formato 6a'!$2:$8</definedName>
    <definedName name="_xlnm.Print_Titles" localSheetId="1">'Formato 6b'!$2:$8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5" i="9" l="1"/>
  <c r="G74" i="9"/>
  <c r="G73" i="9"/>
  <c r="G72" i="9"/>
  <c r="G70" i="9"/>
  <c r="G69" i="9"/>
  <c r="G68" i="9"/>
  <c r="G67" i="9"/>
  <c r="G66" i="9"/>
  <c r="G65" i="9"/>
  <c r="G64" i="9"/>
  <c r="G63" i="9"/>
  <c r="G62" i="9"/>
  <c r="G60" i="9"/>
  <c r="G59" i="9"/>
  <c r="G58" i="9"/>
  <c r="G57" i="9"/>
  <c r="G56" i="9"/>
  <c r="G55" i="9"/>
  <c r="G54" i="9"/>
  <c r="G52" i="9"/>
  <c r="G51" i="9"/>
  <c r="G50" i="9"/>
  <c r="G49" i="9"/>
  <c r="G48" i="9"/>
  <c r="G47" i="9"/>
  <c r="G46" i="9"/>
  <c r="G45" i="9"/>
  <c r="G41" i="9"/>
  <c r="G40" i="9"/>
  <c r="G39" i="9"/>
  <c r="G38" i="9"/>
  <c r="G36" i="9"/>
  <c r="G35" i="9"/>
  <c r="G34" i="9"/>
  <c r="G33" i="9"/>
  <c r="G32" i="9"/>
  <c r="G31" i="9"/>
  <c r="G30" i="9"/>
  <c r="G29" i="9"/>
  <c r="G28" i="9"/>
  <c r="G26" i="9"/>
  <c r="G25" i="9"/>
  <c r="G24" i="9"/>
  <c r="G23" i="9"/>
  <c r="G22" i="9"/>
  <c r="G21" i="9"/>
  <c r="G20" i="9"/>
  <c r="G18" i="9"/>
  <c r="G17" i="9"/>
  <c r="G16" i="9"/>
  <c r="G15" i="9"/>
  <c r="G14" i="9"/>
  <c r="G13" i="9"/>
  <c r="G12" i="9"/>
  <c r="G11" i="9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D103" i="7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 l="1"/>
  <c r="D9" i="10"/>
  <c r="F9" i="10"/>
  <c r="B12" i="10" l="1"/>
  <c r="B9" i="10" s="1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G37" i="9" s="1"/>
  <c r="F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B71" i="9"/>
  <c r="B61" i="9"/>
  <c r="B53" i="9"/>
  <c r="B44" i="9"/>
  <c r="B37" i="9"/>
  <c r="B27" i="9"/>
  <c r="B19" i="9"/>
  <c r="B10" i="9"/>
  <c r="C87" i="8"/>
  <c r="D87" i="8"/>
  <c r="D116" i="8" s="1"/>
  <c r="E87" i="8"/>
  <c r="F87" i="8"/>
  <c r="G87" i="8"/>
  <c r="B87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C116" i="8" l="1"/>
  <c r="G10" i="9"/>
  <c r="G146" i="7"/>
  <c r="B116" i="8"/>
  <c r="F116" i="8"/>
  <c r="E116" i="8"/>
  <c r="G62" i="7"/>
  <c r="C9" i="9"/>
  <c r="G28" i="7"/>
  <c r="E84" i="7"/>
  <c r="C9" i="7"/>
  <c r="C43" i="9"/>
  <c r="B43" i="9"/>
  <c r="D9" i="9"/>
  <c r="E9" i="9"/>
  <c r="G9" i="9"/>
  <c r="B9" i="9"/>
  <c r="D43" i="9"/>
  <c r="E43" i="9"/>
  <c r="G43" i="9"/>
  <c r="G116" i="8"/>
  <c r="G123" i="7"/>
  <c r="B84" i="7"/>
  <c r="C84" i="7"/>
  <c r="G18" i="7"/>
  <c r="G38" i="7"/>
  <c r="G75" i="7"/>
  <c r="G93" i="7"/>
  <c r="G133" i="7"/>
  <c r="G150" i="7"/>
  <c r="B9" i="7"/>
  <c r="D84" i="7"/>
  <c r="E9" i="7"/>
  <c r="F84" i="7"/>
  <c r="G58" i="7"/>
  <c r="G113" i="7"/>
  <c r="G137" i="7"/>
  <c r="F43" i="9"/>
  <c r="F9" i="9"/>
  <c r="G103" i="7"/>
  <c r="G85" i="7"/>
  <c r="G48" i="7"/>
  <c r="G10" i="7"/>
  <c r="F9" i="7"/>
  <c r="D9" i="7"/>
  <c r="C77" i="9" l="1"/>
  <c r="E77" i="9"/>
  <c r="D77" i="9"/>
  <c r="G77" i="9"/>
  <c r="E159" i="7"/>
  <c r="B159" i="7"/>
  <c r="F159" i="7"/>
  <c r="C159" i="7"/>
  <c r="G9" i="7"/>
  <c r="B77" i="9"/>
  <c r="F77" i="9"/>
  <c r="D159" i="7"/>
  <c r="G84" i="7"/>
  <c r="G159" i="7" l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<sst xmlns="http://schemas.openxmlformats.org/spreadsheetml/2006/main" count="597" uniqueCount="357">
  <si>
    <t>(PESOS)</t>
  </si>
  <si>
    <t>Concepto (c)</t>
  </si>
  <si>
    <t>*</t>
  </si>
  <si>
    <t>Devengado</t>
  </si>
  <si>
    <t>Pagado</t>
  </si>
  <si>
    <t>Ampliaciones/ (Reducciones)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</si>
  <si>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</si>
  <si>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</si>
  <si>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</si>
  <si>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</si>
  <si>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</si>
  <si>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</si>
  <si>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</si>
  <si>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</si>
  <si>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</si>
  <si>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</si>
  <si>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</si>
  <si>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</si>
  <si>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</si>
  <si>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</si>
  <si>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</si>
  <si>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</si>
  <si>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</si>
  <si>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</si>
  <si>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</si>
  <si>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</si>
  <si>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</si>
  <si>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</si>
  <si>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</si>
  <si>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</si>
  <si>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</si>
  <si>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</si>
  <si>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</si>
  <si>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</si>
  <si>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</si>
  <si>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</si>
  <si>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</si>
  <si>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</si>
  <si>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</si>
  <si>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</si>
  <si>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</si>
  <si>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</si>
  <si>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</si>
  <si>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</si>
  <si>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</si>
  <si>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</si>
  <si>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</si>
  <si>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</si>
  <si>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</si>
  <si>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</si>
  <si>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</si>
  <si>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</si>
  <si>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</si>
  <si>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</si>
  <si>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</si>
  <si>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</si>
  <si>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</si>
  <si>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</si>
  <si>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</si>
  <si>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</si>
  <si>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</si>
  <si>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</si>
  <si>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</si>
  <si>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</si>
  <si>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</si>
  <si>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</si>
  <si>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</si>
  <si>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</si>
  <si>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</si>
  <si>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</si>
  <si>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</si>
  <si>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</si>
  <si>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</si>
  <si>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</si>
  <si>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</si>
  <si>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</si>
  <si>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</si>
  <si>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</si>
  <si>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</si>
  <si>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</si>
  <si>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</si>
  <si>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</si>
  <si>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</si>
  <si>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</si>
  <si>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</si>
  <si>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</si>
  <si>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</si>
  <si>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</si>
  <si>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</si>
  <si>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</si>
  <si>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</si>
  <si>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</si>
  <si>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</si>
  <si>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</si>
  <si>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</si>
  <si>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</si>
  <si>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</si>
  <si>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</si>
  <si>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</si>
  <si>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</si>
  <si>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</si>
  <si>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</si>
  <si>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</si>
  <si>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</si>
  <si>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</si>
  <si>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</si>
  <si>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</si>
  <si>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</si>
  <si>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</si>
  <si>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</si>
  <si>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</si>
  <si>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</si>
  <si>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</si>
  <si>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</si>
  <si>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</si>
  <si>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</si>
  <si>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</si>
  <si>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</si>
  <si>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</si>
  <si>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</si>
  <si>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</si>
  <si>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</si>
  <si>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</si>
  <si>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</si>
  <si>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</si>
  <si>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</si>
  <si>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</si>
  <si>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</si>
  <si>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</si>
  <si>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</si>
  <si>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</si>
  <si>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</si>
  <si>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</si>
  <si>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</si>
  <si>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</si>
  <si>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</si>
  <si>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</si>
  <si>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</si>
  <si>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</si>
  <si>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</si>
  <si>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</si>
  <si>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</si>
  <si>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</si>
  <si>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</si>
  <si>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</si>
  <si>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</si>
  <si>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</si>
  <si>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</si>
  <si>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</si>
  <si>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</si>
  <si>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</si>
  <si>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</si>
  <si>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</si>
  <si>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</si>
  <si>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</si>
  <si>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</si>
  <si>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</si>
  <si>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</si>
  <si>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</si>
  <si>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</si>
  <si>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</si>
  <si>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</si>
  <si>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</si>
  <si>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</si>
  <si>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</si>
  <si>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</si>
  <si>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</si>
  <si>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</si>
  <si>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</si>
  <si>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</si>
  <si>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</si>
  <si>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</si>
  <si>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</si>
  <si>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</si>
  <si>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</si>
  <si>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</si>
  <si>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</si>
  <si>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</si>
  <si>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</si>
  <si>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</si>
  <si>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</si>
  <si>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</si>
  <si>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</si>
  <si>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</si>
  <si>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</si>
  <si>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</si>
  <si>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</si>
  <si>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</si>
  <si>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</si>
  <si>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</si>
  <si>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</si>
  <si>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</si>
  <si>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</si>
  <si>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</si>
  <si>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</si>
  <si>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</si>
  <si>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</si>
  <si>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</si>
  <si>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</si>
  <si>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</si>
  <si>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</si>
  <si>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</si>
  <si>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</si>
  <si>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</si>
  <si>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</si>
  <si>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</si>
  <si>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</si>
  <si>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</si>
  <si>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</si>
  <si>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</si>
  <si>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</si>
  <si>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</si>
  <si>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</si>
  <si>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</si>
  <si>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</si>
  <si>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</si>
  <si>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</si>
  <si>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</si>
  <si>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</si>
  <si>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</si>
  <si>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</si>
  <si>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</si>
  <si>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</si>
  <si>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</si>
  <si>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</si>
  <si>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</si>
  <si>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</si>
  <si>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</si>
  <si>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</si>
  <si>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</si>
  <si>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</si>
  <si>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</si>
  <si>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</si>
  <si>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</si>
  <si>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</si>
  <si>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</si>
  <si>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</si>
  <si>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</si>
  <si>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</si>
  <si>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</si>
  <si>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</si>
  <si>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</si>
  <si>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</si>
  <si>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</si>
  <si>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</si>
  <si>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</si>
  <si>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</si>
  <si>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</si>
  <si>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</si>
  <si>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</si>
  <si>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</si>
  <si>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</si>
  <si>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</si>
  <si>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</si>
  <si>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</si>
  <si>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</si>
  <si>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</si>
  <si>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</si>
  <si>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</si>
  <si>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</si>
  <si>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</si>
  <si>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</si>
  <si>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</si>
  <si>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</si>
  <si>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</si>
  <si>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</si>
  <si>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</si>
  <si>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</si>
  <si>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</si>
  <si>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</si>
  <si>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</si>
  <si>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</si>
  <si>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</si>
  <si>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</si>
  <si>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1009 Presidente Municipal</t>
  </si>
  <si>
    <t>1010 Síndicos</t>
  </si>
  <si>
    <t>1011 Regidores</t>
  </si>
  <si>
    <t>1012 Delegados y Subdelegados Municipales</t>
  </si>
  <si>
    <t>1194 Dirección de Presupuesto Participativo y Delegaciones</t>
  </si>
  <si>
    <t>1195 Secretaría de Vinculación y Atención a los Leoneses</t>
  </si>
  <si>
    <t>1196 Dirección de Relaciones Públicas y Agenda</t>
  </si>
  <si>
    <t>1198 Dirección de Atención Ciudadana</t>
  </si>
  <si>
    <t>1210 Secretaría del H. Ayuntamiento</t>
  </si>
  <si>
    <t>1211 Dirección General de Asuntos Jurídicos</t>
  </si>
  <si>
    <t>1212 Dirección General de Gobierno</t>
  </si>
  <si>
    <t>1214 Dirección General de Apoyo a la Función Edilicia</t>
  </si>
  <si>
    <t>1216 Dirección General de Archivos</t>
  </si>
  <si>
    <t>1218 Subsecretaría Técnica</t>
  </si>
  <si>
    <t>1310 Tesorería Municipal</t>
  </si>
  <si>
    <t>1311 Dirección General de Egresos</t>
  </si>
  <si>
    <t>1314 Dirección General de Ingresos</t>
  </si>
  <si>
    <t>1315 Dirección General de Recursos Materiales y Servicios Generales</t>
  </si>
  <si>
    <t>1316 Dirección General de Inversión Pública</t>
  </si>
  <si>
    <t>1410 Contraloría Municipal</t>
  </si>
  <si>
    <t>1510 Secretaría de Seguridad, Prevención y Protección Ciudadana</t>
  </si>
  <si>
    <t>1512 Dirección General de Policía Municipal y Policía Vial</t>
  </si>
  <si>
    <t>1514 Dirección General de Protección Civil</t>
  </si>
  <si>
    <t>1517 Dirección General de Prevención del Delito y Participación Social</t>
  </si>
  <si>
    <t>1519 Dirección de Centro de Formación Policial</t>
  </si>
  <si>
    <t>1520 Dirección General del Centro de Cómputo, Comando, Comunicaciones y Control (C4)</t>
  </si>
  <si>
    <t>1521 Dirección de Regulación de la Seguridad Privada</t>
  </si>
  <si>
    <t>1522 Subsecretaría de Seguridad y Protección</t>
  </si>
  <si>
    <t>1523 Juzgado Cívico General</t>
  </si>
  <si>
    <t>1524 Comisionado de Prevención y Atención Ciudadana</t>
  </si>
  <si>
    <t>1525 Dirección General de Asuntos Jurídicos y Derechos Humanos</t>
  </si>
  <si>
    <t>1526 Dirección General de Planeación y Administración</t>
  </si>
  <si>
    <t>1527 Dirección General de Fiscalización y Control</t>
  </si>
  <si>
    <t>1610 Dirección General de Comunicación Social</t>
  </si>
  <si>
    <t>1710 Dirección General de Desarrollo Institucional</t>
  </si>
  <si>
    <t>1800 Secretaría para el Fortalecimiento Social de León</t>
  </si>
  <si>
    <t>1810 Dirección General de Desarrollo Rural</t>
  </si>
  <si>
    <t>1815 Dirección General de Desarrollo Social</t>
  </si>
  <si>
    <t>1816 Dirección de Programas Estratégicos</t>
  </si>
  <si>
    <t>1817 Subdirección de Pipas Municipales</t>
  </si>
  <si>
    <t>1910 Dirección de Desarrollo y Participación Ciudadana</t>
  </si>
  <si>
    <t>2010 Dirección General de Desarrollo Urbano</t>
  </si>
  <si>
    <t>2100 Secretaría para la Reactivación Económica de León</t>
  </si>
  <si>
    <t>2110 Dirección General de Economía</t>
  </si>
  <si>
    <t>2111 Dirección de Comercio, Consumo y Abasto</t>
  </si>
  <si>
    <t>2112 Dirección de Atracción de Inversiones</t>
  </si>
  <si>
    <t>2210 Dirección General de Educación</t>
  </si>
  <si>
    <t>2310 Dirección General de Medio Ambiente</t>
  </si>
  <si>
    <t>2410 Dirección General de Movilidad</t>
  </si>
  <si>
    <t>2510 Dirección General de Obra Pública</t>
  </si>
  <si>
    <t>2610 Dirección General de Salud</t>
  </si>
  <si>
    <t>2715 Provisiones Económicas</t>
  </si>
  <si>
    <t>2810 Egreso Aplicable a Diversas Dependencias</t>
  </si>
  <si>
    <t>3110 Dirección General de Hospitalidad y Turismo</t>
  </si>
  <si>
    <t>3210 Dirección General de Innovación</t>
  </si>
  <si>
    <t>3510 Dirección General de Gestión Gubernamental</t>
  </si>
  <si>
    <t>4010 Unidad de Transparencia</t>
  </si>
  <si>
    <t>4011 Juzgados Administrativos Municipales</t>
  </si>
  <si>
    <t>4012 Defensoría de Oficio en Materia Administrativa</t>
  </si>
  <si>
    <t>4013 Instituto Municipal de Planeación (IMPLAN)</t>
  </si>
  <si>
    <t>5010 Patronato de Bomberos de León Guanajuato</t>
  </si>
  <si>
    <t>5011 Comisión Municipal de Cultura Física y Deporte de León (COMUDE)</t>
  </si>
  <si>
    <t>5012 Sistema para el Desarrollo Integral de la Familia (DIF León)</t>
  </si>
  <si>
    <t>5013 Patronato Explora</t>
  </si>
  <si>
    <t>5015 Patronato de la Feria Estatal de León y Parque Ecológico</t>
  </si>
  <si>
    <t>5017 Instituto Municipal de Vivienda de León (IMUVI)</t>
  </si>
  <si>
    <t>5018 Instituto Cultural de León (ICL)</t>
  </si>
  <si>
    <t>5019 Instituto Municipal de las Mujeres</t>
  </si>
  <si>
    <t>5021 Patronato del Parque Zoológico de León</t>
  </si>
  <si>
    <t>5051 Fideicomiso de Obras por Cooperación (FIDOC)</t>
  </si>
  <si>
    <t>5052 Instituto Municipal de la Juventud</t>
  </si>
  <si>
    <t>5053 Patronato del Parque Ecológico Metropolitano</t>
  </si>
  <si>
    <t>5055 Fideicomiso Ciudad Industrial de León</t>
  </si>
  <si>
    <t>5056 Fideicomiso Museo de la Ciudad de León</t>
  </si>
  <si>
    <t>5057 Sistema Integral de Aseo Público de León (SIAP)</t>
  </si>
  <si>
    <t>5058 Academia Metropolitana de Seguridad Pública de León</t>
  </si>
  <si>
    <t>3010 Deuda Pública Municipal</t>
  </si>
  <si>
    <t xml:space="preserve">PRESIDENTA MUNICIPAL                                                                                                 </t>
  </si>
  <si>
    <t xml:space="preserve">TESORERA MUNICIPAL               </t>
  </si>
  <si>
    <t>MTRA. ALEJANDRA GUTIÉRREZ CAMPOS</t>
  </si>
  <si>
    <t>C.P. GRACIELA RODRÍGUEZ FLORES</t>
  </si>
  <si>
    <t>Del 1 de Enero al 30 de Junio de 2023 (b)</t>
  </si>
  <si>
    <t>MUNICIPIO DE LEÓN, GUANAJUATO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</si>
</sst>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 ;\-#,##0.00\ "/>
    <numFmt numFmtId="165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  <xf numFmtId="43" fontId="1" fillId="0" borderId="0" applyFont="0" applyFill="0" applyBorder="0" applyAlignment="0" applyProtection="0"/>
  </cellStyleXfs>
  <cellXfs count="131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indent="9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43" fontId="0" fillId="0" borderId="0" xfId="1" applyFont="1"/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0" borderId="13" xfId="0" applyNumberFormat="1" applyFont="1" applyBorder="1" applyAlignment="1" applyProtection="1">
      <alignment vertical="center"/>
      <protection locked="0"/>
    </xf>
    <xf numFmtId="3" fontId="2" fillId="0" borderId="14" xfId="0" applyNumberFormat="1" applyFont="1" applyBorder="1" applyAlignment="1" applyProtection="1">
      <alignment vertical="center"/>
      <protection locked="0"/>
    </xf>
    <xf numFmtId="3" fontId="0" fillId="0" borderId="14" xfId="0" applyNumberFormat="1" applyBorder="1" applyAlignment="1">
      <alignment vertical="center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top"/>
      <protection locked="0"/>
    </xf>
    <xf numFmtId="3" fontId="0" fillId="0" borderId="8" xfId="0" applyNumberFormat="1" applyBorder="1" applyAlignment="1">
      <alignment horizontal="center" vertical="center"/>
    </xf>
    <xf numFmtId="3" fontId="2" fillId="0" borderId="8" xfId="0" applyNumberFormat="1" applyFont="1" applyBorder="1" applyAlignment="1">
      <alignment horizontal="right" vertical="center"/>
    </xf>
    <xf numFmtId="0" fontId="15" fillId="0" borderId="0" xfId="0" applyFont="1"/>
    <xf numFmtId="0" fontId="15" fillId="0" borderId="10" xfId="0" applyFont="1" applyBorder="1"/>
    <xf numFmtId="164" fontId="16" fillId="0" borderId="5" xfId="4" applyNumberFormat="1" applyFont="1" applyBorder="1" applyAlignment="1" applyProtection="1">
      <alignment horizontal="center" vertical="top" wrapText="1"/>
      <protection locked="0"/>
    </xf>
    <xf numFmtId="164" fontId="16" fillId="0" borderId="0" xfId="4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 applyAlignment="1">
      <alignment vertical="center"/>
    </xf>
    <xf numFmtId="43" fontId="0" fillId="0" borderId="0" xfId="1" applyFont="1" applyBorder="1"/>
    <xf numFmtId="165" fontId="0" fillId="0" borderId="0" xfId="1" applyNumberFormat="1" applyFont="1"/>
    <xf numFmtId="3" fontId="2" fillId="0" borderId="8" xfId="1" applyNumberFormat="1" applyFont="1" applyBorder="1" applyAlignment="1" applyProtection="1">
      <alignment horizontal="right" vertical="center"/>
      <protection locked="0"/>
    </xf>
    <xf numFmtId="3" fontId="0" fillId="0" borderId="14" xfId="1" applyNumberFormat="1" applyFont="1" applyBorder="1" applyAlignment="1" applyProtection="1">
      <alignment horizontal="right" vertical="top"/>
      <protection locked="0"/>
    </xf>
    <xf numFmtId="3" fontId="0" fillId="0" borderId="8" xfId="1" applyNumberFormat="1" applyFont="1" applyBorder="1" applyAlignment="1" applyProtection="1">
      <alignment horizontal="right" vertical="center"/>
      <protection locked="0"/>
    </xf>
    <xf numFmtId="3" fontId="0" fillId="0" borderId="8" xfId="1" applyNumberFormat="1" applyFont="1" applyBorder="1" applyAlignment="1">
      <alignment horizontal="right" vertical="center"/>
    </xf>
    <xf numFmtId="0" fontId="2" fillId="2" borderId="0" xfId="0" applyFont="1" applyFill="1" applyBorder="1" applyAlignment="1">
      <alignment horizontal="centerContinuous" vertical="center"/>
    </xf>
    <xf numFmtId="164" fontId="16" fillId="0" borderId="0" xfId="4" applyNumberFormat="1" applyFont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Millares 2" xfId="4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ORGANISMO, Gobierno del Estado de Aguascalientes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191"/>
  <sheetViews>
    <sheetView showGridLines="0" tabSelected="1" zoomScale="85" zoomScaleNormal="85" workbookViewId="0">
      <selection activeCell="A10" sqref="A10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04" t="s">
        <v>19</v>
      </c>
      <c r="B1" s="105"/>
      <c r="C1" s="105"/>
      <c r="D1" s="105"/>
      <c r="E1" s="105"/>
      <c r="F1" s="105"/>
      <c r="G1" s="106"/>
    </row>
    <row r="2" spans="1:7" x14ac:dyDescent="0.25">
      <c r="A2" s="64" t="s">
        <v>356</v>
      </c>
      <c r="B2" s="64"/>
      <c r="C2" s="64"/>
      <c r="D2" s="64"/>
      <c r="E2" s="64"/>
      <c r="F2" s="64"/>
      <c r="G2" s="64"/>
    </row>
    <row r="3" spans="1:7" x14ac:dyDescent="0.25">
      <c r="A3" s="65" t="s">
        <v>20</v>
      </c>
      <c r="B3" s="65"/>
      <c r="C3" s="65"/>
      <c r="D3" s="65"/>
      <c r="E3" s="65"/>
      <c r="F3" s="65"/>
      <c r="G3" s="65"/>
    </row>
    <row r="4" spans="1:7" x14ac:dyDescent="0.25">
      <c r="A4" s="65" t="s">
        <v>21</v>
      </c>
      <c r="B4" s="65"/>
      <c r="C4" s="65"/>
      <c r="D4" s="65"/>
      <c r="E4" s="65"/>
      <c r="F4" s="65"/>
      <c r="G4" s="65"/>
    </row>
    <row r="5" spans="1:7" x14ac:dyDescent="0.25">
      <c r="A5" s="65" t="s">
        <v>355</v>
      </c>
      <c r="B5" s="65"/>
      <c r="C5" s="65"/>
      <c r="D5" s="65"/>
      <c r="E5" s="65"/>
      <c r="F5" s="65"/>
      <c r="G5" s="65"/>
    </row>
    <row r="6" spans="1:7" x14ac:dyDescent="0.25">
      <c r="A6" s="66" t="s">
        <v>0</v>
      </c>
      <c r="B6" s="66"/>
      <c r="C6" s="66"/>
      <c r="D6" s="66"/>
      <c r="E6" s="66"/>
      <c r="F6" s="66"/>
      <c r="G6" s="66"/>
    </row>
    <row r="7" spans="1:7" x14ac:dyDescent="0.25">
      <c r="A7" s="102" t="s">
        <v>1</v>
      </c>
      <c r="B7" s="102" t="s">
        <v>22</v>
      </c>
      <c r="C7" s="102"/>
      <c r="D7" s="102"/>
      <c r="E7" s="102"/>
      <c r="F7" s="102"/>
      <c r="G7" s="103" t="s">
        <v>23</v>
      </c>
    </row>
    <row r="8" spans="1:7" ht="30" x14ac:dyDescent="0.25">
      <c r="A8" s="102"/>
      <c r="B8" s="2" t="s">
        <v>24</v>
      </c>
      <c r="C8" s="2" t="s">
        <v>25</v>
      </c>
      <c r="D8" s="2" t="s">
        <v>26</v>
      </c>
      <c r="E8" s="2" t="s">
        <v>3</v>
      </c>
      <c r="F8" s="2" t="s">
        <v>27</v>
      </c>
      <c r="G8" s="102"/>
    </row>
    <row r="9" spans="1:7" x14ac:dyDescent="0.25">
      <c r="A9" s="6" t="s">
        <v>28</v>
      </c>
      <c r="B9" s="86">
        <f t="shared" ref="B9:G9" si="0">SUM(B10,B18,B28,B38,B48,B58,B62,B71,B75)</f>
        <v>6026642879.5900002</v>
      </c>
      <c r="C9" s="86">
        <f t="shared" si="0"/>
        <v>2806363873.7600002</v>
      </c>
      <c r="D9" s="86">
        <f t="shared" si="0"/>
        <v>8833006753.3500004</v>
      </c>
      <c r="E9" s="86">
        <f t="shared" si="0"/>
        <v>2891409323.7700005</v>
      </c>
      <c r="F9" s="86">
        <f t="shared" si="0"/>
        <v>2774261287.7200003</v>
      </c>
      <c r="G9" s="86">
        <f t="shared" si="0"/>
        <v>5941597429.579999</v>
      </c>
    </row>
    <row r="10" spans="1:7" x14ac:dyDescent="0.25">
      <c r="A10" s="45" t="s">
        <v>29</v>
      </c>
      <c r="B10" s="86">
        <f t="shared" ref="B10:G10" si="1">SUM(B11:B17)</f>
        <v>2718942273.3800006</v>
      </c>
      <c r="C10" s="86">
        <f t="shared" si="1"/>
        <v>125887707.59000002</v>
      </c>
      <c r="D10" s="86">
        <f t="shared" si="1"/>
        <v>2844829980.9700003</v>
      </c>
      <c r="E10" s="86">
        <f t="shared" si="1"/>
        <v>1230474628.7300005</v>
      </c>
      <c r="F10" s="86">
        <f t="shared" si="1"/>
        <v>1203560306.8500004</v>
      </c>
      <c r="G10" s="86">
        <f t="shared" si="1"/>
        <v>1614355352.2399993</v>
      </c>
    </row>
    <row r="11" spans="1:7" x14ac:dyDescent="0.25">
      <c r="A11" s="46" t="s">
        <v>30</v>
      </c>
      <c r="B11" s="85">
        <v>1418608953.4299996</v>
      </c>
      <c r="C11" s="85">
        <v>-71849838.829999998</v>
      </c>
      <c r="D11" s="85">
        <v>1346759114.5999997</v>
      </c>
      <c r="E11" s="85">
        <v>614105860.54999995</v>
      </c>
      <c r="F11" s="85">
        <v>613932215.78999984</v>
      </c>
      <c r="G11" s="85">
        <f>D11-E11</f>
        <v>732653254.04999971</v>
      </c>
    </row>
    <row r="12" spans="1:7" x14ac:dyDescent="0.25">
      <c r="A12" s="46" t="s">
        <v>31</v>
      </c>
      <c r="B12" s="85">
        <v>21000000</v>
      </c>
      <c r="C12" s="85">
        <v>778120.21</v>
      </c>
      <c r="D12" s="85">
        <v>21778120.210000001</v>
      </c>
      <c r="E12" s="85">
        <v>18788909.41</v>
      </c>
      <c r="F12" s="85">
        <v>18788909.41</v>
      </c>
      <c r="G12" s="85">
        <f t="shared" ref="G12:G17" si="2">D12-E12</f>
        <v>2989210.8000000007</v>
      </c>
    </row>
    <row r="13" spans="1:7" x14ac:dyDescent="0.25">
      <c r="A13" s="46" t="s">
        <v>32</v>
      </c>
      <c r="B13" s="85">
        <v>298859457.17999995</v>
      </c>
      <c r="C13" s="85">
        <v>-3610121.53</v>
      </c>
      <c r="D13" s="85">
        <v>295249335.65000004</v>
      </c>
      <c r="E13" s="85">
        <v>53735324.920000002</v>
      </c>
      <c r="F13" s="85">
        <v>53417688.269999996</v>
      </c>
      <c r="G13" s="85">
        <f t="shared" si="2"/>
        <v>241514010.73000002</v>
      </c>
    </row>
    <row r="14" spans="1:7" x14ac:dyDescent="0.25">
      <c r="A14" s="46" t="s">
        <v>33</v>
      </c>
      <c r="B14" s="85">
        <v>216874226.52000004</v>
      </c>
      <c r="C14" s="85">
        <v>118010745.46999997</v>
      </c>
      <c r="D14" s="85">
        <v>334884971.98999995</v>
      </c>
      <c r="E14" s="85">
        <v>110884287.13000003</v>
      </c>
      <c r="F14" s="85">
        <v>89373925.24000001</v>
      </c>
      <c r="G14" s="85">
        <f t="shared" si="2"/>
        <v>224000684.85999992</v>
      </c>
    </row>
    <row r="15" spans="1:7" x14ac:dyDescent="0.25">
      <c r="A15" s="46" t="s">
        <v>34</v>
      </c>
      <c r="B15" s="85">
        <v>745082696.45000088</v>
      </c>
      <c r="C15" s="85">
        <v>101075742.07000005</v>
      </c>
      <c r="D15" s="85">
        <v>846158438.52000034</v>
      </c>
      <c r="E15" s="85">
        <v>432960246.72000062</v>
      </c>
      <c r="F15" s="85">
        <v>428047568.14000058</v>
      </c>
      <c r="G15" s="85">
        <f t="shared" si="2"/>
        <v>413198191.79999971</v>
      </c>
    </row>
    <row r="16" spans="1:7" x14ac:dyDescent="0.25">
      <c r="A16" s="46" t="s">
        <v>35</v>
      </c>
      <c r="B16" s="85">
        <v>18516939.800000001</v>
      </c>
      <c r="C16" s="85">
        <v>-18516939.800000001</v>
      </c>
      <c r="D16" s="85">
        <v>0</v>
      </c>
      <c r="E16" s="85">
        <v>0</v>
      </c>
      <c r="F16" s="85">
        <v>0</v>
      </c>
      <c r="G16" s="85">
        <f t="shared" si="2"/>
        <v>0</v>
      </c>
    </row>
    <row r="17" spans="1:7" x14ac:dyDescent="0.25">
      <c r="A17" s="46" t="s">
        <v>36</v>
      </c>
      <c r="B17" s="85">
        <v>0</v>
      </c>
      <c r="C17" s="85">
        <v>0</v>
      </c>
      <c r="D17" s="85">
        <v>0</v>
      </c>
      <c r="E17" s="85">
        <v>0</v>
      </c>
      <c r="F17" s="85">
        <v>0</v>
      </c>
      <c r="G17" s="85">
        <f t="shared" si="2"/>
        <v>0</v>
      </c>
    </row>
    <row r="18" spans="1:7" x14ac:dyDescent="0.25">
      <c r="A18" s="45" t="s">
        <v>37</v>
      </c>
      <c r="B18" s="86">
        <f t="shared" ref="B18:G18" si="3">SUM(B19:B27)</f>
        <v>381037459.62</v>
      </c>
      <c r="C18" s="86">
        <f t="shared" si="3"/>
        <v>88296986.290000021</v>
      </c>
      <c r="D18" s="86">
        <f t="shared" si="3"/>
        <v>469334445.90999991</v>
      </c>
      <c r="E18" s="86">
        <f t="shared" si="3"/>
        <v>140302937.31999999</v>
      </c>
      <c r="F18" s="86">
        <f t="shared" si="3"/>
        <v>127347983.93000004</v>
      </c>
      <c r="G18" s="86">
        <f t="shared" si="3"/>
        <v>329031508.58999985</v>
      </c>
    </row>
    <row r="19" spans="1:7" x14ac:dyDescent="0.25">
      <c r="A19" s="46" t="s">
        <v>38</v>
      </c>
      <c r="B19" s="85">
        <v>15922368.129999999</v>
      </c>
      <c r="C19" s="85">
        <v>2174595.3599999994</v>
      </c>
      <c r="D19" s="85">
        <v>18096963.490000002</v>
      </c>
      <c r="E19" s="85">
        <v>3754425.2699999982</v>
      </c>
      <c r="F19" s="85">
        <v>3346766.359999998</v>
      </c>
      <c r="G19" s="85">
        <f>D19-E19</f>
        <v>14342538.220000004</v>
      </c>
    </row>
    <row r="20" spans="1:7" x14ac:dyDescent="0.25">
      <c r="A20" s="46" t="s">
        <v>39</v>
      </c>
      <c r="B20" s="85">
        <v>23691617.470000003</v>
      </c>
      <c r="C20" s="85">
        <v>3453828.39</v>
      </c>
      <c r="D20" s="85">
        <v>27145445.860000003</v>
      </c>
      <c r="E20" s="85">
        <v>6955902.490000003</v>
      </c>
      <c r="F20" s="85">
        <v>6202687.3900000034</v>
      </c>
      <c r="G20" s="85">
        <f t="shared" ref="G20:G27" si="4">D20-E20</f>
        <v>20189543.370000001</v>
      </c>
    </row>
    <row r="21" spans="1:7" x14ac:dyDescent="0.25">
      <c r="A21" s="46" t="s">
        <v>40</v>
      </c>
      <c r="B21" s="85">
        <v>1204780</v>
      </c>
      <c r="C21" s="85">
        <v>702425.96</v>
      </c>
      <c r="D21" s="85">
        <v>1907205.96</v>
      </c>
      <c r="E21" s="85">
        <v>166780</v>
      </c>
      <c r="F21" s="85">
        <v>166780</v>
      </c>
      <c r="G21" s="85">
        <f t="shared" si="4"/>
        <v>1740425.96</v>
      </c>
    </row>
    <row r="22" spans="1:7" x14ac:dyDescent="0.25">
      <c r="A22" s="46" t="s">
        <v>41</v>
      </c>
      <c r="B22" s="85">
        <v>28407126.09</v>
      </c>
      <c r="C22" s="85">
        <v>11539905.449999999</v>
      </c>
      <c r="D22" s="85">
        <v>39947031.539999999</v>
      </c>
      <c r="E22" s="85">
        <v>4809634.8200000012</v>
      </c>
      <c r="F22" s="85">
        <v>2615760.6399999997</v>
      </c>
      <c r="G22" s="85">
        <f t="shared" si="4"/>
        <v>35137396.719999999</v>
      </c>
    </row>
    <row r="23" spans="1:7" x14ac:dyDescent="0.25">
      <c r="A23" s="46" t="s">
        <v>42</v>
      </c>
      <c r="B23" s="85">
        <v>15527396.880000001</v>
      </c>
      <c r="C23" s="85">
        <v>-446032.86999999988</v>
      </c>
      <c r="D23" s="85">
        <v>15081364.01</v>
      </c>
      <c r="E23" s="85">
        <v>2641429.7200000002</v>
      </c>
      <c r="F23" s="85">
        <v>2382099.9300000002</v>
      </c>
      <c r="G23" s="85">
        <f t="shared" si="4"/>
        <v>12439934.289999999</v>
      </c>
    </row>
    <row r="24" spans="1:7" x14ac:dyDescent="0.25">
      <c r="A24" s="46" t="s">
        <v>43</v>
      </c>
      <c r="B24" s="85">
        <v>184948138.16999999</v>
      </c>
      <c r="C24" s="85">
        <v>63604963.670000002</v>
      </c>
      <c r="D24" s="85">
        <v>248553101.83999994</v>
      </c>
      <c r="E24" s="85">
        <v>83576806.219999984</v>
      </c>
      <c r="F24" s="85">
        <v>74826685.280000031</v>
      </c>
      <c r="G24" s="85">
        <f t="shared" si="4"/>
        <v>164976295.61999995</v>
      </c>
    </row>
    <row r="25" spans="1:7" x14ac:dyDescent="0.25">
      <c r="A25" s="46" t="s">
        <v>44</v>
      </c>
      <c r="B25" s="85">
        <v>52213518.310000002</v>
      </c>
      <c r="C25" s="85">
        <v>27258545.810000014</v>
      </c>
      <c r="D25" s="85">
        <v>79472064.119999945</v>
      </c>
      <c r="E25" s="85">
        <v>24955963.04000001</v>
      </c>
      <c r="F25" s="85">
        <v>24953078.860000014</v>
      </c>
      <c r="G25" s="85">
        <f t="shared" si="4"/>
        <v>54516101.079999939</v>
      </c>
    </row>
    <row r="26" spans="1:7" x14ac:dyDescent="0.25">
      <c r="A26" s="46" t="s">
        <v>45</v>
      </c>
      <c r="B26" s="85">
        <v>10376710.800000001</v>
      </c>
      <c r="C26" s="85">
        <v>144900</v>
      </c>
      <c r="D26" s="85">
        <v>10521610.800000001</v>
      </c>
      <c r="E26" s="85">
        <v>58614.92</v>
      </c>
      <c r="F26" s="85">
        <v>58614.92</v>
      </c>
      <c r="G26" s="85">
        <f t="shared" si="4"/>
        <v>10462995.880000001</v>
      </c>
    </row>
    <row r="27" spans="1:7" x14ac:dyDescent="0.25">
      <c r="A27" s="46" t="s">
        <v>46</v>
      </c>
      <c r="B27" s="85">
        <v>48745803.770000011</v>
      </c>
      <c r="C27" s="85">
        <v>-20136145.48</v>
      </c>
      <c r="D27" s="85">
        <v>28609658.289999995</v>
      </c>
      <c r="E27" s="85">
        <v>13383380.84</v>
      </c>
      <c r="F27" s="85">
        <v>12795510.549999999</v>
      </c>
      <c r="G27" s="85">
        <f t="shared" si="4"/>
        <v>15226277.449999996</v>
      </c>
    </row>
    <row r="28" spans="1:7" x14ac:dyDescent="0.25">
      <c r="A28" s="45" t="s">
        <v>47</v>
      </c>
      <c r="B28" s="86">
        <f t="shared" ref="B28:G28" si="5">SUM(B29:B37)</f>
        <v>808281146.16999984</v>
      </c>
      <c r="C28" s="86">
        <f t="shared" si="5"/>
        <v>485091215.18000013</v>
      </c>
      <c r="D28" s="86">
        <f t="shared" si="5"/>
        <v>1293372361.3500001</v>
      </c>
      <c r="E28" s="86">
        <f t="shared" si="5"/>
        <v>506599579.41000003</v>
      </c>
      <c r="F28" s="86">
        <f t="shared" si="5"/>
        <v>495556512.8900001</v>
      </c>
      <c r="G28" s="86">
        <f t="shared" si="5"/>
        <v>786772781.93999982</v>
      </c>
    </row>
    <row r="29" spans="1:7" x14ac:dyDescent="0.25">
      <c r="A29" s="46" t="s">
        <v>48</v>
      </c>
      <c r="B29" s="85">
        <v>58748985.610000007</v>
      </c>
      <c r="C29" s="85">
        <v>240002470.55000001</v>
      </c>
      <c r="D29" s="85">
        <v>298751456.15999997</v>
      </c>
      <c r="E29" s="85">
        <v>119040125.52000001</v>
      </c>
      <c r="F29" s="85">
        <v>118830876.11000001</v>
      </c>
      <c r="G29" s="85">
        <f>D29-E29</f>
        <v>179711330.63999996</v>
      </c>
    </row>
    <row r="30" spans="1:7" x14ac:dyDescent="0.25">
      <c r="A30" s="46" t="s">
        <v>49</v>
      </c>
      <c r="B30" s="85">
        <v>97831672.5</v>
      </c>
      <c r="C30" s="85">
        <v>12115549.760000004</v>
      </c>
      <c r="D30" s="85">
        <v>109947222.26000002</v>
      </c>
      <c r="E30" s="85">
        <v>37080920.520000003</v>
      </c>
      <c r="F30" s="85">
        <v>35382995.919999994</v>
      </c>
      <c r="G30" s="85">
        <f t="shared" ref="G30:G37" si="6">D30-E30</f>
        <v>72866301.74000001</v>
      </c>
    </row>
    <row r="31" spans="1:7" x14ac:dyDescent="0.25">
      <c r="A31" s="46" t="s">
        <v>50</v>
      </c>
      <c r="B31" s="85">
        <v>134759387.76000002</v>
      </c>
      <c r="C31" s="85">
        <v>38595309.900000006</v>
      </c>
      <c r="D31" s="85">
        <v>173354697.66</v>
      </c>
      <c r="E31" s="85">
        <v>47061330.580000013</v>
      </c>
      <c r="F31" s="85">
        <v>46753526.480000019</v>
      </c>
      <c r="G31" s="85">
        <f t="shared" si="6"/>
        <v>126293367.07999998</v>
      </c>
    </row>
    <row r="32" spans="1:7" x14ac:dyDescent="0.25">
      <c r="A32" s="46" t="s">
        <v>51</v>
      </c>
      <c r="B32" s="85">
        <v>47594920.659999996</v>
      </c>
      <c r="C32" s="85">
        <v>-1986632.9499999997</v>
      </c>
      <c r="D32" s="85">
        <v>45608287.709999993</v>
      </c>
      <c r="E32" s="85">
        <v>36104759.99000001</v>
      </c>
      <c r="F32" s="85">
        <v>36091552.500000007</v>
      </c>
      <c r="G32" s="85">
        <f t="shared" si="6"/>
        <v>9503527.7199999839</v>
      </c>
    </row>
    <row r="33" spans="1:7" ht="14.45" customHeight="1" x14ac:dyDescent="0.25">
      <c r="A33" s="46" t="s">
        <v>52</v>
      </c>
      <c r="B33" s="85">
        <v>230458485.71999994</v>
      </c>
      <c r="C33" s="85">
        <v>153869184.00000003</v>
      </c>
      <c r="D33" s="85">
        <v>384327669.71999979</v>
      </c>
      <c r="E33" s="85">
        <v>152927647.59999999</v>
      </c>
      <c r="F33" s="85">
        <v>146027695.03000003</v>
      </c>
      <c r="G33" s="85">
        <f t="shared" si="6"/>
        <v>231400022.1199998</v>
      </c>
    </row>
    <row r="34" spans="1:7" ht="14.45" customHeight="1" x14ac:dyDescent="0.25">
      <c r="A34" s="46" t="s">
        <v>53</v>
      </c>
      <c r="B34" s="85">
        <v>93414926.840000004</v>
      </c>
      <c r="C34" s="85">
        <v>11788251.039999999</v>
      </c>
      <c r="D34" s="85">
        <v>105203177.88</v>
      </c>
      <c r="E34" s="85">
        <v>58013347.909999989</v>
      </c>
      <c r="F34" s="85">
        <v>57020029.599999994</v>
      </c>
      <c r="G34" s="85">
        <f t="shared" si="6"/>
        <v>47189829.970000006</v>
      </c>
    </row>
    <row r="35" spans="1:7" ht="14.45" customHeight="1" x14ac:dyDescent="0.25">
      <c r="A35" s="46" t="s">
        <v>54</v>
      </c>
      <c r="B35" s="85">
        <v>5372460.4000000004</v>
      </c>
      <c r="C35" s="85">
        <v>-206759.27</v>
      </c>
      <c r="D35" s="85">
        <v>5165701.1300000008</v>
      </c>
      <c r="E35" s="85">
        <v>899119.79999999993</v>
      </c>
      <c r="F35" s="85">
        <v>856520.11</v>
      </c>
      <c r="G35" s="85">
        <f t="shared" si="6"/>
        <v>4266581.330000001</v>
      </c>
    </row>
    <row r="36" spans="1:7" ht="14.45" customHeight="1" x14ac:dyDescent="0.25">
      <c r="A36" s="46" t="s">
        <v>55</v>
      </c>
      <c r="B36" s="85">
        <v>58723524.039999999</v>
      </c>
      <c r="C36" s="85">
        <v>12219809.649999999</v>
      </c>
      <c r="D36" s="85">
        <v>70943333.689999998</v>
      </c>
      <c r="E36" s="85">
        <v>24040808.350000001</v>
      </c>
      <c r="F36" s="85">
        <v>23266958.249999993</v>
      </c>
      <c r="G36" s="85">
        <f t="shared" si="6"/>
        <v>46902525.339999996</v>
      </c>
    </row>
    <row r="37" spans="1:7" ht="14.45" customHeight="1" x14ac:dyDescent="0.25">
      <c r="A37" s="46" t="s">
        <v>56</v>
      </c>
      <c r="B37" s="85">
        <v>81376782.64000003</v>
      </c>
      <c r="C37" s="85">
        <v>18694032.5</v>
      </c>
      <c r="D37" s="85">
        <v>100070815.14000002</v>
      </c>
      <c r="E37" s="85">
        <v>31431519.139999993</v>
      </c>
      <c r="F37" s="85">
        <v>31326358.889999997</v>
      </c>
      <c r="G37" s="85">
        <f t="shared" si="6"/>
        <v>68639296.00000003</v>
      </c>
    </row>
    <row r="38" spans="1:7" x14ac:dyDescent="0.25">
      <c r="A38" s="45" t="s">
        <v>57</v>
      </c>
      <c r="B38" s="86">
        <f t="shared" ref="B38:G38" si="7">SUM(B39:B47)</f>
        <v>938620025.76999998</v>
      </c>
      <c r="C38" s="86">
        <f t="shared" si="7"/>
        <v>316553791.98000002</v>
      </c>
      <c r="D38" s="86">
        <f t="shared" si="7"/>
        <v>1255173817.75</v>
      </c>
      <c r="E38" s="86">
        <f t="shared" si="7"/>
        <v>629713103.19000006</v>
      </c>
      <c r="F38" s="86">
        <f t="shared" si="7"/>
        <v>574834036.10000002</v>
      </c>
      <c r="G38" s="86">
        <f t="shared" si="7"/>
        <v>625460714.55999994</v>
      </c>
    </row>
    <row r="39" spans="1:7" x14ac:dyDescent="0.25">
      <c r="A39" s="46" t="s">
        <v>58</v>
      </c>
      <c r="B39" s="85">
        <v>0</v>
      </c>
      <c r="C39" s="85">
        <v>1706520</v>
      </c>
      <c r="D39" s="85">
        <v>1706520</v>
      </c>
      <c r="E39" s="85">
        <v>1706520</v>
      </c>
      <c r="F39" s="85">
        <v>1706520</v>
      </c>
      <c r="G39" s="85">
        <f>D39-E39</f>
        <v>0</v>
      </c>
    </row>
    <row r="40" spans="1:7" x14ac:dyDescent="0.25">
      <c r="A40" s="46" t="s">
        <v>59</v>
      </c>
      <c r="B40" s="85">
        <v>714711332.34000003</v>
      </c>
      <c r="C40" s="85">
        <v>130569783.28000003</v>
      </c>
      <c r="D40" s="85">
        <v>845281115.61999989</v>
      </c>
      <c r="E40" s="85">
        <v>527485009.94</v>
      </c>
      <c r="F40" s="85">
        <v>476795311.23000002</v>
      </c>
      <c r="G40" s="85">
        <f t="shared" ref="G40:G47" si="8">D40-E40</f>
        <v>317796105.67999989</v>
      </c>
    </row>
    <row r="41" spans="1:7" x14ac:dyDescent="0.25">
      <c r="A41" s="46" t="s">
        <v>60</v>
      </c>
      <c r="B41" s="85">
        <v>101290000</v>
      </c>
      <c r="C41" s="85">
        <v>37714688.200000003</v>
      </c>
      <c r="D41" s="85">
        <v>139004688.20000002</v>
      </c>
      <c r="E41" s="85">
        <v>35196660.440000005</v>
      </c>
      <c r="F41" s="85">
        <v>34788395.300000004</v>
      </c>
      <c r="G41" s="85">
        <f t="shared" si="8"/>
        <v>103808027.76000002</v>
      </c>
    </row>
    <row r="42" spans="1:7" x14ac:dyDescent="0.25">
      <c r="A42" s="46" t="s">
        <v>61</v>
      </c>
      <c r="B42" s="85">
        <v>121216468</v>
      </c>
      <c r="C42" s="85">
        <v>49293865</v>
      </c>
      <c r="D42" s="85">
        <v>170510333</v>
      </c>
      <c r="E42" s="85">
        <v>62332346.230000004</v>
      </c>
      <c r="F42" s="85">
        <v>58551242.990000002</v>
      </c>
      <c r="G42" s="85">
        <f t="shared" si="8"/>
        <v>108177986.77</v>
      </c>
    </row>
    <row r="43" spans="1:7" x14ac:dyDescent="0.25">
      <c r="A43" s="46" t="s">
        <v>62</v>
      </c>
      <c r="B43" s="85">
        <v>1342225.43</v>
      </c>
      <c r="C43" s="85">
        <v>0</v>
      </c>
      <c r="D43" s="85">
        <v>1342225.43</v>
      </c>
      <c r="E43" s="85">
        <v>697222.08</v>
      </c>
      <c r="F43" s="85">
        <v>697222.08</v>
      </c>
      <c r="G43" s="85">
        <f t="shared" si="8"/>
        <v>645003.35</v>
      </c>
    </row>
    <row r="44" spans="1:7" x14ac:dyDescent="0.25">
      <c r="A44" s="46" t="s">
        <v>63</v>
      </c>
      <c r="B44" s="85">
        <v>0</v>
      </c>
      <c r="C44" s="85">
        <v>0</v>
      </c>
      <c r="D44" s="85">
        <v>0</v>
      </c>
      <c r="E44" s="85">
        <v>0</v>
      </c>
      <c r="F44" s="85">
        <v>0</v>
      </c>
      <c r="G44" s="85">
        <f t="shared" si="8"/>
        <v>0</v>
      </c>
    </row>
    <row r="45" spans="1:7" x14ac:dyDescent="0.25">
      <c r="A45" s="46" t="s">
        <v>64</v>
      </c>
      <c r="B45" s="85">
        <v>0</v>
      </c>
      <c r="C45" s="85">
        <v>0</v>
      </c>
      <c r="D45" s="85">
        <v>0</v>
      </c>
      <c r="E45" s="85">
        <v>0</v>
      </c>
      <c r="F45" s="85">
        <v>0</v>
      </c>
      <c r="G45" s="85">
        <f t="shared" si="8"/>
        <v>0</v>
      </c>
    </row>
    <row r="46" spans="1:7" x14ac:dyDescent="0.25">
      <c r="A46" s="46" t="s">
        <v>65</v>
      </c>
      <c r="B46" s="85">
        <v>0</v>
      </c>
      <c r="C46" s="85">
        <v>95000000</v>
      </c>
      <c r="D46" s="85">
        <v>95000000</v>
      </c>
      <c r="E46" s="85">
        <v>0</v>
      </c>
      <c r="F46" s="85">
        <v>0</v>
      </c>
      <c r="G46" s="85">
        <f t="shared" si="8"/>
        <v>95000000</v>
      </c>
    </row>
    <row r="47" spans="1:7" x14ac:dyDescent="0.25">
      <c r="A47" s="46" t="s">
        <v>66</v>
      </c>
      <c r="B47" s="85">
        <v>60000</v>
      </c>
      <c r="C47" s="85">
        <v>2268935.5</v>
      </c>
      <c r="D47" s="85">
        <v>2328935.5</v>
      </c>
      <c r="E47" s="85">
        <v>2295344.5</v>
      </c>
      <c r="F47" s="85">
        <v>2295344.5</v>
      </c>
      <c r="G47" s="85">
        <f t="shared" si="8"/>
        <v>33591</v>
      </c>
    </row>
    <row r="48" spans="1:7" x14ac:dyDescent="0.25">
      <c r="A48" s="45" t="s">
        <v>67</v>
      </c>
      <c r="B48" s="86">
        <f t="shared" ref="B48:G48" si="9">SUM(B49:B57)</f>
        <v>109604411.16000001</v>
      </c>
      <c r="C48" s="86">
        <f t="shared" si="9"/>
        <v>204074663.00999999</v>
      </c>
      <c r="D48" s="86">
        <f t="shared" si="9"/>
        <v>313679074.17000008</v>
      </c>
      <c r="E48" s="86">
        <f t="shared" si="9"/>
        <v>60209917.509999998</v>
      </c>
      <c r="F48" s="86">
        <f t="shared" si="9"/>
        <v>56849112.149999999</v>
      </c>
      <c r="G48" s="86">
        <f t="shared" si="9"/>
        <v>253469156.66000006</v>
      </c>
    </row>
    <row r="49" spans="1:7" x14ac:dyDescent="0.25">
      <c r="A49" s="46" t="s">
        <v>68</v>
      </c>
      <c r="B49" s="85">
        <v>35934184.289999999</v>
      </c>
      <c r="C49" s="85">
        <v>28863716.119999986</v>
      </c>
      <c r="D49" s="85">
        <v>64797900.410000019</v>
      </c>
      <c r="E49" s="85">
        <v>6852547.4300000006</v>
      </c>
      <c r="F49" s="85">
        <v>6512474.8699999992</v>
      </c>
      <c r="G49" s="85">
        <f>D49-E49</f>
        <v>57945352.980000019</v>
      </c>
    </row>
    <row r="50" spans="1:7" x14ac:dyDescent="0.25">
      <c r="A50" s="46" t="s">
        <v>69</v>
      </c>
      <c r="B50" s="85">
        <v>1743729</v>
      </c>
      <c r="C50" s="85">
        <v>8941730</v>
      </c>
      <c r="D50" s="85">
        <v>10685459</v>
      </c>
      <c r="E50" s="85">
        <v>6457110.7200000007</v>
      </c>
      <c r="F50" s="85">
        <v>6435702.9199999999</v>
      </c>
      <c r="G50" s="85">
        <f t="shared" ref="G50:G57" si="10">D50-E50</f>
        <v>4228348.2799999993</v>
      </c>
    </row>
    <row r="51" spans="1:7" x14ac:dyDescent="0.25">
      <c r="A51" s="46" t="s">
        <v>70</v>
      </c>
      <c r="B51" s="85">
        <v>1601948</v>
      </c>
      <c r="C51" s="85">
        <v>6794.2</v>
      </c>
      <c r="D51" s="85">
        <v>1608742.2</v>
      </c>
      <c r="E51" s="85">
        <v>5794.2</v>
      </c>
      <c r="F51" s="85">
        <v>5794.2</v>
      </c>
      <c r="G51" s="85">
        <f t="shared" si="10"/>
        <v>1602948</v>
      </c>
    </row>
    <row r="52" spans="1:7" x14ac:dyDescent="0.25">
      <c r="A52" s="46" t="s">
        <v>71</v>
      </c>
      <c r="B52" s="85">
        <v>20502000</v>
      </c>
      <c r="C52" s="85">
        <v>25997223.039999999</v>
      </c>
      <c r="D52" s="85">
        <v>46499223.039999999</v>
      </c>
      <c r="E52" s="85">
        <v>4318800.01</v>
      </c>
      <c r="F52" s="85">
        <v>4318800.01</v>
      </c>
      <c r="G52" s="85">
        <f t="shared" si="10"/>
        <v>42180423.030000001</v>
      </c>
    </row>
    <row r="53" spans="1:7" x14ac:dyDescent="0.25">
      <c r="A53" s="46" t="s">
        <v>72</v>
      </c>
      <c r="B53" s="85">
        <v>719880</v>
      </c>
      <c r="C53" s="85">
        <v>25113143.5</v>
      </c>
      <c r="D53" s="85">
        <v>25833023.5</v>
      </c>
      <c r="E53" s="85">
        <v>6950961.0700000003</v>
      </c>
      <c r="F53" s="85">
        <v>6950961.0700000003</v>
      </c>
      <c r="G53" s="85">
        <f t="shared" si="10"/>
        <v>18882062.43</v>
      </c>
    </row>
    <row r="54" spans="1:7" x14ac:dyDescent="0.25">
      <c r="A54" s="46" t="s">
        <v>73</v>
      </c>
      <c r="B54" s="85">
        <v>44440514.359999999</v>
      </c>
      <c r="C54" s="85">
        <v>62044292.159999989</v>
      </c>
      <c r="D54" s="85">
        <v>106484806.52000003</v>
      </c>
      <c r="E54" s="85">
        <v>4854059.2699999996</v>
      </c>
      <c r="F54" s="85">
        <v>4854059.2699999996</v>
      </c>
      <c r="G54" s="85">
        <f t="shared" si="10"/>
        <v>101630747.25000003</v>
      </c>
    </row>
    <row r="55" spans="1:7" x14ac:dyDescent="0.25">
      <c r="A55" s="46" t="s">
        <v>74</v>
      </c>
      <c r="B55" s="85">
        <v>0</v>
      </c>
      <c r="C55" s="85">
        <v>0</v>
      </c>
      <c r="D55" s="85">
        <v>0</v>
      </c>
      <c r="E55" s="85">
        <v>0</v>
      </c>
      <c r="F55" s="85">
        <v>0</v>
      </c>
      <c r="G55" s="85">
        <f t="shared" si="10"/>
        <v>0</v>
      </c>
    </row>
    <row r="56" spans="1:7" x14ac:dyDescent="0.25">
      <c r="A56" s="46" t="s">
        <v>75</v>
      </c>
      <c r="B56" s="85">
        <v>0</v>
      </c>
      <c r="C56" s="85">
        <v>46307091.210000001</v>
      </c>
      <c r="D56" s="85">
        <v>46307091.210000001</v>
      </c>
      <c r="E56" s="85">
        <v>30770644.809999999</v>
      </c>
      <c r="F56" s="85">
        <v>27771319.809999999</v>
      </c>
      <c r="G56" s="85">
        <f t="shared" si="10"/>
        <v>15536446.400000002</v>
      </c>
    </row>
    <row r="57" spans="1:7" x14ac:dyDescent="0.25">
      <c r="A57" s="46" t="s">
        <v>76</v>
      </c>
      <c r="B57" s="85">
        <v>4662155.5100000007</v>
      </c>
      <c r="C57" s="85">
        <v>6800672.7800000012</v>
      </c>
      <c r="D57" s="85">
        <v>11462828.289999999</v>
      </c>
      <c r="E57" s="85">
        <v>0</v>
      </c>
      <c r="F57" s="85">
        <v>0</v>
      </c>
      <c r="G57" s="85">
        <f t="shared" si="10"/>
        <v>11462828.289999999</v>
      </c>
    </row>
    <row r="58" spans="1:7" x14ac:dyDescent="0.25">
      <c r="A58" s="45" t="s">
        <v>77</v>
      </c>
      <c r="B58" s="86">
        <f t="shared" ref="B58:G58" si="11">SUM(B59:B61)</f>
        <v>920157563.49000001</v>
      </c>
      <c r="C58" s="86">
        <f t="shared" si="11"/>
        <v>1732348707.8299997</v>
      </c>
      <c r="D58" s="86">
        <f t="shared" si="11"/>
        <v>2652506271.3199997</v>
      </c>
      <c r="E58" s="86">
        <f t="shared" si="11"/>
        <v>324109157.60999984</v>
      </c>
      <c r="F58" s="86">
        <f t="shared" si="11"/>
        <v>316113335.79999983</v>
      </c>
      <c r="G58" s="86">
        <f t="shared" si="11"/>
        <v>2328397113.71</v>
      </c>
    </row>
    <row r="59" spans="1:7" x14ac:dyDescent="0.25">
      <c r="A59" s="46" t="s">
        <v>78</v>
      </c>
      <c r="B59" s="85">
        <v>325678785.47000003</v>
      </c>
      <c r="C59" s="85">
        <v>1286457440.9899995</v>
      </c>
      <c r="D59" s="85">
        <v>1612136226.4599998</v>
      </c>
      <c r="E59" s="85">
        <v>241914943.72999987</v>
      </c>
      <c r="F59" s="85">
        <v>235130023.45999986</v>
      </c>
      <c r="G59" s="85">
        <f>D59-E59</f>
        <v>1370221282.73</v>
      </c>
    </row>
    <row r="60" spans="1:7" x14ac:dyDescent="0.25">
      <c r="A60" s="46" t="s">
        <v>79</v>
      </c>
      <c r="B60" s="85">
        <v>594478778.01999998</v>
      </c>
      <c r="C60" s="85">
        <v>445891266.84000009</v>
      </c>
      <c r="D60" s="85">
        <v>1040370044.8599999</v>
      </c>
      <c r="E60" s="85">
        <v>82194213.87999998</v>
      </c>
      <c r="F60" s="85">
        <v>80983312.339999989</v>
      </c>
      <c r="G60" s="85">
        <f t="shared" ref="G60:G61" si="12">D60-E60</f>
        <v>958175830.9799999</v>
      </c>
    </row>
    <row r="61" spans="1:7" x14ac:dyDescent="0.25">
      <c r="A61" s="46" t="s">
        <v>80</v>
      </c>
      <c r="B61" s="85">
        <v>0</v>
      </c>
      <c r="C61" s="85">
        <v>0</v>
      </c>
      <c r="D61" s="85">
        <v>0</v>
      </c>
      <c r="E61" s="85">
        <v>0</v>
      </c>
      <c r="F61" s="85">
        <v>0</v>
      </c>
      <c r="G61" s="85">
        <f t="shared" si="12"/>
        <v>0</v>
      </c>
    </row>
    <row r="62" spans="1:7" x14ac:dyDescent="0.25">
      <c r="A62" s="45" t="s">
        <v>81</v>
      </c>
      <c r="B62" s="86">
        <f t="shared" ref="B62:G62" si="13">SUM(B63:B67,B69:B70)</f>
        <v>150000000</v>
      </c>
      <c r="C62" s="86">
        <f t="shared" si="13"/>
        <v>-145889198.12</v>
      </c>
      <c r="D62" s="86">
        <f t="shared" si="13"/>
        <v>4110801.88</v>
      </c>
      <c r="E62" s="86">
        <f t="shared" si="13"/>
        <v>0</v>
      </c>
      <c r="F62" s="86">
        <f t="shared" si="13"/>
        <v>0</v>
      </c>
      <c r="G62" s="86">
        <f t="shared" si="13"/>
        <v>4110801.88</v>
      </c>
    </row>
    <row r="63" spans="1:7" x14ac:dyDescent="0.25">
      <c r="A63" s="46" t="s">
        <v>82</v>
      </c>
      <c r="B63" s="85">
        <v>0</v>
      </c>
      <c r="C63" s="85">
        <v>0</v>
      </c>
      <c r="D63" s="85">
        <v>0</v>
      </c>
      <c r="E63" s="85">
        <v>0</v>
      </c>
      <c r="F63" s="85">
        <v>0</v>
      </c>
      <c r="G63" s="85">
        <f>D63-E63</f>
        <v>0</v>
      </c>
    </row>
    <row r="64" spans="1:7" x14ac:dyDescent="0.25">
      <c r="A64" s="46" t="s">
        <v>83</v>
      </c>
      <c r="B64" s="85">
        <v>0</v>
      </c>
      <c r="C64" s="85">
        <v>0</v>
      </c>
      <c r="D64" s="85">
        <v>0</v>
      </c>
      <c r="E64" s="85">
        <v>0</v>
      </c>
      <c r="F64" s="85">
        <v>0</v>
      </c>
      <c r="G64" s="85">
        <f t="shared" ref="G64:G70" si="14">D64-E64</f>
        <v>0</v>
      </c>
    </row>
    <row r="65" spans="1:7" x14ac:dyDescent="0.25">
      <c r="A65" s="46" t="s">
        <v>84</v>
      </c>
      <c r="B65" s="85">
        <v>0</v>
      </c>
      <c r="C65" s="85">
        <v>0</v>
      </c>
      <c r="D65" s="85">
        <v>0</v>
      </c>
      <c r="E65" s="85">
        <v>0</v>
      </c>
      <c r="F65" s="85">
        <v>0</v>
      </c>
      <c r="G65" s="85">
        <f t="shared" si="14"/>
        <v>0</v>
      </c>
    </row>
    <row r="66" spans="1:7" x14ac:dyDescent="0.25">
      <c r="A66" s="46" t="s">
        <v>85</v>
      </c>
      <c r="B66" s="85">
        <v>0</v>
      </c>
      <c r="C66" s="85">
        <v>0</v>
      </c>
      <c r="D66" s="85">
        <v>0</v>
      </c>
      <c r="E66" s="85">
        <v>0</v>
      </c>
      <c r="F66" s="85">
        <v>0</v>
      </c>
      <c r="G66" s="85">
        <f t="shared" si="14"/>
        <v>0</v>
      </c>
    </row>
    <row r="67" spans="1:7" x14ac:dyDescent="0.25">
      <c r="A67" s="46" t="s">
        <v>86</v>
      </c>
      <c r="B67" s="85">
        <v>0</v>
      </c>
      <c r="C67" s="85">
        <v>0</v>
      </c>
      <c r="D67" s="85">
        <v>0</v>
      </c>
      <c r="E67" s="85">
        <v>0</v>
      </c>
      <c r="F67" s="85">
        <v>0</v>
      </c>
      <c r="G67" s="85">
        <f t="shared" si="14"/>
        <v>0</v>
      </c>
    </row>
    <row r="68" spans="1:7" x14ac:dyDescent="0.25">
      <c r="A68" s="46" t="s">
        <v>87</v>
      </c>
      <c r="B68" s="85">
        <v>0</v>
      </c>
      <c r="C68" s="85">
        <v>0</v>
      </c>
      <c r="D68" s="85">
        <v>0</v>
      </c>
      <c r="E68" s="85">
        <v>0</v>
      </c>
      <c r="F68" s="85">
        <v>0</v>
      </c>
      <c r="G68" s="85">
        <f t="shared" si="14"/>
        <v>0</v>
      </c>
    </row>
    <row r="69" spans="1:7" x14ac:dyDescent="0.25">
      <c r="A69" s="46" t="s">
        <v>88</v>
      </c>
      <c r="B69" s="85">
        <v>0</v>
      </c>
      <c r="C69" s="85">
        <v>0</v>
      </c>
      <c r="D69" s="85">
        <v>0</v>
      </c>
      <c r="E69" s="85">
        <v>0</v>
      </c>
      <c r="F69" s="85">
        <v>0</v>
      </c>
      <c r="G69" s="85">
        <f t="shared" si="14"/>
        <v>0</v>
      </c>
    </row>
    <row r="70" spans="1:7" x14ac:dyDescent="0.25">
      <c r="A70" s="46" t="s">
        <v>89</v>
      </c>
      <c r="B70" s="85">
        <v>150000000</v>
      </c>
      <c r="C70" s="85">
        <v>-145889198.12</v>
      </c>
      <c r="D70" s="85">
        <v>4110801.88</v>
      </c>
      <c r="E70" s="85">
        <v>0</v>
      </c>
      <c r="F70" s="85">
        <v>0</v>
      </c>
      <c r="G70" s="85">
        <f t="shared" si="14"/>
        <v>4110801.88</v>
      </c>
    </row>
    <row r="71" spans="1:7" x14ac:dyDescent="0.25">
      <c r="A71" s="45" t="s">
        <v>90</v>
      </c>
      <c r="B71" s="86">
        <f t="shared" ref="B71:G71" si="15">SUM(B72:B74)</f>
        <v>0</v>
      </c>
      <c r="C71" s="86">
        <f t="shared" si="15"/>
        <v>0</v>
      </c>
      <c r="D71" s="86">
        <f t="shared" si="15"/>
        <v>0</v>
      </c>
      <c r="E71" s="86">
        <f t="shared" si="15"/>
        <v>0</v>
      </c>
      <c r="F71" s="86">
        <f t="shared" si="15"/>
        <v>0</v>
      </c>
      <c r="G71" s="86">
        <f t="shared" si="15"/>
        <v>0</v>
      </c>
    </row>
    <row r="72" spans="1:7" x14ac:dyDescent="0.25">
      <c r="A72" s="46" t="s">
        <v>91</v>
      </c>
      <c r="B72" s="85">
        <v>0</v>
      </c>
      <c r="C72" s="85">
        <v>0</v>
      </c>
      <c r="D72" s="85">
        <v>0</v>
      </c>
      <c r="E72" s="85">
        <v>0</v>
      </c>
      <c r="F72" s="85">
        <v>0</v>
      </c>
      <c r="G72" s="85">
        <f>D72-E72</f>
        <v>0</v>
      </c>
    </row>
    <row r="73" spans="1:7" x14ac:dyDescent="0.25">
      <c r="A73" s="46" t="s">
        <v>92</v>
      </c>
      <c r="B73" s="85">
        <v>0</v>
      </c>
      <c r="C73" s="85">
        <v>0</v>
      </c>
      <c r="D73" s="85">
        <v>0</v>
      </c>
      <c r="E73" s="85">
        <v>0</v>
      </c>
      <c r="F73" s="85">
        <v>0</v>
      </c>
      <c r="G73" s="85">
        <f t="shared" ref="G73:G74" si="16">D73-E73</f>
        <v>0</v>
      </c>
    </row>
    <row r="74" spans="1:7" x14ac:dyDescent="0.25">
      <c r="A74" s="46" t="s">
        <v>93</v>
      </c>
      <c r="B74" s="85">
        <v>0</v>
      </c>
      <c r="C74" s="85">
        <v>0</v>
      </c>
      <c r="D74" s="85">
        <v>0</v>
      </c>
      <c r="E74" s="85">
        <v>0</v>
      </c>
      <c r="F74" s="85">
        <v>0</v>
      </c>
      <c r="G74" s="85">
        <f t="shared" si="16"/>
        <v>0</v>
      </c>
    </row>
    <row r="75" spans="1:7" x14ac:dyDescent="0.25">
      <c r="A75" s="45" t="s">
        <v>94</v>
      </c>
      <c r="B75" s="86">
        <f t="shared" ref="B75:G75" si="17">SUM(B76:B82)</f>
        <v>0</v>
      </c>
      <c r="C75" s="86">
        <f t="shared" si="17"/>
        <v>0</v>
      </c>
      <c r="D75" s="86">
        <f t="shared" si="17"/>
        <v>0</v>
      </c>
      <c r="E75" s="86">
        <f t="shared" si="17"/>
        <v>0</v>
      </c>
      <c r="F75" s="86">
        <f t="shared" si="17"/>
        <v>0</v>
      </c>
      <c r="G75" s="86">
        <f t="shared" si="17"/>
        <v>0</v>
      </c>
    </row>
    <row r="76" spans="1:7" x14ac:dyDescent="0.25">
      <c r="A76" s="46" t="s">
        <v>95</v>
      </c>
      <c r="B76" s="85">
        <v>0</v>
      </c>
      <c r="C76" s="85">
        <v>0</v>
      </c>
      <c r="D76" s="85">
        <v>0</v>
      </c>
      <c r="E76" s="85">
        <v>0</v>
      </c>
      <c r="F76" s="85">
        <v>0</v>
      </c>
      <c r="G76" s="85">
        <f>D76-E76</f>
        <v>0</v>
      </c>
    </row>
    <row r="77" spans="1:7" x14ac:dyDescent="0.25">
      <c r="A77" s="46" t="s">
        <v>96</v>
      </c>
      <c r="B77" s="85">
        <v>0</v>
      </c>
      <c r="C77" s="85">
        <v>0</v>
      </c>
      <c r="D77" s="85">
        <v>0</v>
      </c>
      <c r="E77" s="85">
        <v>0</v>
      </c>
      <c r="F77" s="85">
        <v>0</v>
      </c>
      <c r="G77" s="85">
        <f t="shared" ref="G77:G82" si="18">D77-E77</f>
        <v>0</v>
      </c>
    </row>
    <row r="78" spans="1:7" x14ac:dyDescent="0.25">
      <c r="A78" s="46" t="s">
        <v>97</v>
      </c>
      <c r="B78" s="85">
        <v>0</v>
      </c>
      <c r="C78" s="85">
        <v>0</v>
      </c>
      <c r="D78" s="85">
        <v>0</v>
      </c>
      <c r="E78" s="85">
        <v>0</v>
      </c>
      <c r="F78" s="85">
        <v>0</v>
      </c>
      <c r="G78" s="85">
        <f t="shared" si="18"/>
        <v>0</v>
      </c>
    </row>
    <row r="79" spans="1:7" x14ac:dyDescent="0.25">
      <c r="A79" s="46" t="s">
        <v>98</v>
      </c>
      <c r="B79" s="85">
        <v>0</v>
      </c>
      <c r="C79" s="85">
        <v>0</v>
      </c>
      <c r="D79" s="85">
        <v>0</v>
      </c>
      <c r="E79" s="85">
        <v>0</v>
      </c>
      <c r="F79" s="85">
        <v>0</v>
      </c>
      <c r="G79" s="85">
        <f t="shared" si="18"/>
        <v>0</v>
      </c>
    </row>
    <row r="80" spans="1:7" x14ac:dyDescent="0.25">
      <c r="A80" s="46" t="s">
        <v>99</v>
      </c>
      <c r="B80" s="85">
        <v>0</v>
      </c>
      <c r="C80" s="85">
        <v>0</v>
      </c>
      <c r="D80" s="85">
        <v>0</v>
      </c>
      <c r="E80" s="85">
        <v>0</v>
      </c>
      <c r="F80" s="85">
        <v>0</v>
      </c>
      <c r="G80" s="85">
        <f t="shared" si="18"/>
        <v>0</v>
      </c>
    </row>
    <row r="81" spans="1:7" x14ac:dyDescent="0.25">
      <c r="A81" s="46" t="s">
        <v>100</v>
      </c>
      <c r="B81" s="85">
        <v>0</v>
      </c>
      <c r="C81" s="85">
        <v>0</v>
      </c>
      <c r="D81" s="85">
        <v>0</v>
      </c>
      <c r="E81" s="85">
        <v>0</v>
      </c>
      <c r="F81" s="85">
        <v>0</v>
      </c>
      <c r="G81" s="85">
        <f t="shared" si="18"/>
        <v>0</v>
      </c>
    </row>
    <row r="82" spans="1:7" x14ac:dyDescent="0.25">
      <c r="A82" s="46" t="s">
        <v>101</v>
      </c>
      <c r="B82" s="85">
        <v>0</v>
      </c>
      <c r="C82" s="85">
        <v>0</v>
      </c>
      <c r="D82" s="85">
        <v>0</v>
      </c>
      <c r="E82" s="85">
        <v>0</v>
      </c>
      <c r="F82" s="85">
        <v>0</v>
      </c>
      <c r="G82" s="85">
        <f t="shared" si="18"/>
        <v>0</v>
      </c>
    </row>
    <row r="83" spans="1:7" x14ac:dyDescent="0.25">
      <c r="A83" s="47"/>
      <c r="B83" s="39"/>
      <c r="C83" s="39"/>
      <c r="D83" s="39"/>
      <c r="E83" s="39"/>
      <c r="F83" s="39"/>
      <c r="G83" s="39"/>
    </row>
    <row r="84" spans="1:7" x14ac:dyDescent="0.25">
      <c r="A84" s="7" t="s">
        <v>102</v>
      </c>
      <c r="B84" s="86">
        <f t="shared" ref="B84:G84" si="19">SUM(B85,B93,B103,B113,B123,B133,B137,B146,B150)</f>
        <v>1808522536.4100001</v>
      </c>
      <c r="C84" s="86">
        <f t="shared" si="19"/>
        <v>462800505.37</v>
      </c>
      <c r="D84" s="86">
        <f t="shared" si="19"/>
        <v>2271323041.7799997</v>
      </c>
      <c r="E84" s="86">
        <f t="shared" si="19"/>
        <v>494786099.13999999</v>
      </c>
      <c r="F84" s="86">
        <f t="shared" si="19"/>
        <v>458617130.06999999</v>
      </c>
      <c r="G84" s="86">
        <f t="shared" si="19"/>
        <v>1776536942.6399996</v>
      </c>
    </row>
    <row r="85" spans="1:7" x14ac:dyDescent="0.25">
      <c r="A85" s="45" t="s">
        <v>29</v>
      </c>
      <c r="B85" s="86">
        <f t="shared" ref="B85:G85" si="20">SUM(B86:B92)</f>
        <v>407783184.99000001</v>
      </c>
      <c r="C85" s="86">
        <f t="shared" si="20"/>
        <v>-125887707.59</v>
      </c>
      <c r="D85" s="86">
        <f t="shared" si="20"/>
        <v>281895477.39999998</v>
      </c>
      <c r="E85" s="86">
        <f t="shared" si="20"/>
        <v>147841787.84</v>
      </c>
      <c r="F85" s="86">
        <f t="shared" si="20"/>
        <v>116578222.73999999</v>
      </c>
      <c r="G85" s="86">
        <f t="shared" si="20"/>
        <v>134053689.55999997</v>
      </c>
    </row>
    <row r="86" spans="1:7" x14ac:dyDescent="0.25">
      <c r="A86" s="46" t="s">
        <v>30</v>
      </c>
      <c r="B86" s="85">
        <v>0</v>
      </c>
      <c r="C86" s="85">
        <v>0</v>
      </c>
      <c r="D86" s="85">
        <v>0</v>
      </c>
      <c r="E86" s="85">
        <v>0</v>
      </c>
      <c r="F86" s="85">
        <v>0</v>
      </c>
      <c r="G86" s="85">
        <f>D86-E86</f>
        <v>0</v>
      </c>
    </row>
    <row r="87" spans="1:7" x14ac:dyDescent="0.25">
      <c r="A87" s="46" t="s">
        <v>31</v>
      </c>
      <c r="B87" s="85">
        <v>0</v>
      </c>
      <c r="C87" s="85">
        <v>0</v>
      </c>
      <c r="D87" s="85">
        <v>0</v>
      </c>
      <c r="E87" s="85">
        <v>0</v>
      </c>
      <c r="F87" s="85">
        <v>0</v>
      </c>
      <c r="G87" s="85">
        <f t="shared" ref="G87:G92" si="21">D87-E87</f>
        <v>0</v>
      </c>
    </row>
    <row r="88" spans="1:7" x14ac:dyDescent="0.25">
      <c r="A88" s="46" t="s">
        <v>32</v>
      </c>
      <c r="B88" s="85">
        <v>0</v>
      </c>
      <c r="C88" s="85">
        <v>0</v>
      </c>
      <c r="D88" s="85">
        <v>0</v>
      </c>
      <c r="E88" s="85">
        <v>0</v>
      </c>
      <c r="F88" s="85">
        <v>0</v>
      </c>
      <c r="G88" s="85">
        <f t="shared" si="21"/>
        <v>0</v>
      </c>
    </row>
    <row r="89" spans="1:7" x14ac:dyDescent="0.25">
      <c r="A89" s="46" t="s">
        <v>33</v>
      </c>
      <c r="B89" s="85">
        <v>407783184.99000001</v>
      </c>
      <c r="C89" s="85">
        <v>-125887707.59</v>
      </c>
      <c r="D89" s="85">
        <v>281895477.39999998</v>
      </c>
      <c r="E89" s="85">
        <v>147841787.84</v>
      </c>
      <c r="F89" s="85">
        <v>116578222.73999999</v>
      </c>
      <c r="G89" s="85">
        <f t="shared" si="21"/>
        <v>134053689.55999997</v>
      </c>
    </row>
    <row r="90" spans="1:7" x14ac:dyDescent="0.25">
      <c r="A90" s="46" t="s">
        <v>34</v>
      </c>
      <c r="B90" s="85">
        <v>0</v>
      </c>
      <c r="C90" s="85">
        <v>0</v>
      </c>
      <c r="D90" s="85">
        <v>0</v>
      </c>
      <c r="E90" s="85">
        <v>0</v>
      </c>
      <c r="F90" s="85">
        <v>0</v>
      </c>
      <c r="G90" s="85">
        <f t="shared" si="21"/>
        <v>0</v>
      </c>
    </row>
    <row r="91" spans="1:7" x14ac:dyDescent="0.25">
      <c r="A91" s="46" t="s">
        <v>35</v>
      </c>
      <c r="B91" s="85">
        <v>0</v>
      </c>
      <c r="C91" s="85">
        <v>0</v>
      </c>
      <c r="D91" s="85">
        <v>0</v>
      </c>
      <c r="E91" s="85">
        <v>0</v>
      </c>
      <c r="F91" s="85">
        <v>0</v>
      </c>
      <c r="G91" s="85">
        <f t="shared" si="21"/>
        <v>0</v>
      </c>
    </row>
    <row r="92" spans="1:7" x14ac:dyDescent="0.25">
      <c r="A92" s="46" t="s">
        <v>36</v>
      </c>
      <c r="B92" s="85">
        <v>0</v>
      </c>
      <c r="C92" s="85">
        <v>0</v>
      </c>
      <c r="D92" s="85">
        <v>0</v>
      </c>
      <c r="E92" s="85">
        <v>0</v>
      </c>
      <c r="F92" s="85">
        <v>0</v>
      </c>
      <c r="G92" s="85">
        <f t="shared" si="21"/>
        <v>0</v>
      </c>
    </row>
    <row r="93" spans="1:7" x14ac:dyDescent="0.25">
      <c r="A93" s="45" t="s">
        <v>37</v>
      </c>
      <c r="B93" s="86">
        <f t="shared" ref="B93:G93" si="22">SUM(B94:B102)</f>
        <v>0</v>
      </c>
      <c r="C93" s="86">
        <f t="shared" si="22"/>
        <v>1073287.2</v>
      </c>
      <c r="D93" s="86">
        <f t="shared" si="22"/>
        <v>1073287.2</v>
      </c>
      <c r="E93" s="86">
        <f t="shared" si="22"/>
        <v>1073287.2</v>
      </c>
      <c r="F93" s="86">
        <f t="shared" si="22"/>
        <v>1073287.2</v>
      </c>
      <c r="G93" s="86">
        <f t="shared" si="22"/>
        <v>0</v>
      </c>
    </row>
    <row r="94" spans="1:7" x14ac:dyDescent="0.25">
      <c r="A94" s="46" t="s">
        <v>38</v>
      </c>
      <c r="B94" s="85">
        <v>0</v>
      </c>
      <c r="C94" s="85">
        <v>0</v>
      </c>
      <c r="D94" s="85">
        <v>0</v>
      </c>
      <c r="E94" s="85">
        <v>0</v>
      </c>
      <c r="F94" s="85">
        <v>0</v>
      </c>
      <c r="G94" s="85">
        <f>D94-E94</f>
        <v>0</v>
      </c>
    </row>
    <row r="95" spans="1:7" x14ac:dyDescent="0.25">
      <c r="A95" s="46" t="s">
        <v>39</v>
      </c>
      <c r="B95" s="85">
        <v>0</v>
      </c>
      <c r="C95" s="85">
        <v>0</v>
      </c>
      <c r="D95" s="85">
        <v>0</v>
      </c>
      <c r="E95" s="85">
        <v>0</v>
      </c>
      <c r="F95" s="85">
        <v>0</v>
      </c>
      <c r="G95" s="85">
        <f t="shared" ref="G95:G102" si="23">D95-E95</f>
        <v>0</v>
      </c>
    </row>
    <row r="96" spans="1:7" x14ac:dyDescent="0.25">
      <c r="A96" s="46" t="s">
        <v>40</v>
      </c>
      <c r="B96" s="85">
        <v>0</v>
      </c>
      <c r="C96" s="85">
        <v>0</v>
      </c>
      <c r="D96" s="85">
        <v>0</v>
      </c>
      <c r="E96" s="85">
        <v>0</v>
      </c>
      <c r="F96" s="85">
        <v>0</v>
      </c>
      <c r="G96" s="85">
        <f t="shared" si="23"/>
        <v>0</v>
      </c>
    </row>
    <row r="97" spans="1:7" x14ac:dyDescent="0.25">
      <c r="A97" s="46" t="s">
        <v>41</v>
      </c>
      <c r="B97" s="85">
        <v>0</v>
      </c>
      <c r="C97" s="85">
        <v>0</v>
      </c>
      <c r="D97" s="85">
        <v>0</v>
      </c>
      <c r="E97" s="85">
        <v>0</v>
      </c>
      <c r="F97" s="85">
        <v>0</v>
      </c>
      <c r="G97" s="85">
        <f t="shared" si="23"/>
        <v>0</v>
      </c>
    </row>
    <row r="98" spans="1:7" x14ac:dyDescent="0.25">
      <c r="A98" s="48" t="s">
        <v>42</v>
      </c>
      <c r="B98" s="85">
        <v>0</v>
      </c>
      <c r="C98" s="85">
        <v>0</v>
      </c>
      <c r="D98" s="85">
        <v>0</v>
      </c>
      <c r="E98" s="85">
        <v>0</v>
      </c>
      <c r="F98" s="85">
        <v>0</v>
      </c>
      <c r="G98" s="85">
        <f t="shared" si="23"/>
        <v>0</v>
      </c>
    </row>
    <row r="99" spans="1:7" x14ac:dyDescent="0.25">
      <c r="A99" s="46" t="s">
        <v>43</v>
      </c>
      <c r="B99" s="85">
        <v>0</v>
      </c>
      <c r="C99" s="85">
        <v>0</v>
      </c>
      <c r="D99" s="85">
        <v>0</v>
      </c>
      <c r="E99" s="85">
        <v>0</v>
      </c>
      <c r="F99" s="85">
        <v>0</v>
      </c>
      <c r="G99" s="85">
        <f t="shared" si="23"/>
        <v>0</v>
      </c>
    </row>
    <row r="100" spans="1:7" x14ac:dyDescent="0.25">
      <c r="A100" s="46" t="s">
        <v>44</v>
      </c>
      <c r="B100" s="85">
        <v>0</v>
      </c>
      <c r="C100" s="85">
        <v>1073287.2</v>
      </c>
      <c r="D100" s="85">
        <v>1073287.2</v>
      </c>
      <c r="E100" s="85">
        <v>1073287.2</v>
      </c>
      <c r="F100" s="85">
        <v>1073287.2</v>
      </c>
      <c r="G100" s="85">
        <f t="shared" si="23"/>
        <v>0</v>
      </c>
    </row>
    <row r="101" spans="1:7" x14ac:dyDescent="0.25">
      <c r="A101" s="46" t="s">
        <v>45</v>
      </c>
      <c r="B101" s="85">
        <v>0</v>
      </c>
      <c r="C101" s="85">
        <v>0</v>
      </c>
      <c r="D101" s="85">
        <v>0</v>
      </c>
      <c r="E101" s="85">
        <v>0</v>
      </c>
      <c r="F101" s="85">
        <v>0</v>
      </c>
      <c r="G101" s="85">
        <f t="shared" si="23"/>
        <v>0</v>
      </c>
    </row>
    <row r="102" spans="1:7" x14ac:dyDescent="0.25">
      <c r="A102" s="46" t="s">
        <v>46</v>
      </c>
      <c r="B102" s="85">
        <v>0</v>
      </c>
      <c r="C102" s="85">
        <v>0</v>
      </c>
      <c r="D102" s="85">
        <v>0</v>
      </c>
      <c r="E102" s="85">
        <v>0</v>
      </c>
      <c r="F102" s="85">
        <v>0</v>
      </c>
      <c r="G102" s="85">
        <f t="shared" si="23"/>
        <v>0</v>
      </c>
    </row>
    <row r="103" spans="1:7" x14ac:dyDescent="0.25">
      <c r="A103" s="45" t="s">
        <v>47</v>
      </c>
      <c r="B103" s="86">
        <f t="shared" ref="B103:G103" si="24">SUM(B104:B112)</f>
        <v>395318658.63999999</v>
      </c>
      <c r="C103" s="86">
        <f t="shared" si="24"/>
        <v>-24086476.960000008</v>
      </c>
      <c r="D103" s="86">
        <f t="shared" si="24"/>
        <v>371232181.67999995</v>
      </c>
      <c r="E103" s="86">
        <f t="shared" si="24"/>
        <v>125919839.34</v>
      </c>
      <c r="F103" s="86">
        <f t="shared" si="24"/>
        <v>125740633.77000001</v>
      </c>
      <c r="G103" s="86">
        <f t="shared" si="24"/>
        <v>245312342.33999994</v>
      </c>
    </row>
    <row r="104" spans="1:7" x14ac:dyDescent="0.25">
      <c r="A104" s="46" t="s">
        <v>48</v>
      </c>
      <c r="B104" s="85">
        <v>228648444.96000001</v>
      </c>
      <c r="C104" s="85">
        <v>-228648444.96000001</v>
      </c>
      <c r="D104" s="85">
        <v>0</v>
      </c>
      <c r="E104" s="85">
        <v>0</v>
      </c>
      <c r="F104" s="85">
        <v>0</v>
      </c>
      <c r="G104" s="85">
        <f>D104-E104</f>
        <v>0</v>
      </c>
    </row>
    <row r="105" spans="1:7" x14ac:dyDescent="0.25">
      <c r="A105" s="46" t="s">
        <v>49</v>
      </c>
      <c r="B105" s="85">
        <v>0</v>
      </c>
      <c r="C105" s="85">
        <v>0</v>
      </c>
      <c r="D105" s="85">
        <v>0</v>
      </c>
      <c r="E105" s="85">
        <v>0</v>
      </c>
      <c r="F105" s="85">
        <v>0</v>
      </c>
      <c r="G105" s="85">
        <f t="shared" ref="G105:G112" si="25">D105-E105</f>
        <v>0</v>
      </c>
    </row>
    <row r="106" spans="1:7" x14ac:dyDescent="0.25">
      <c r="A106" s="46" t="s">
        <v>50</v>
      </c>
      <c r="B106" s="85">
        <v>0</v>
      </c>
      <c r="C106" s="85">
        <v>0</v>
      </c>
      <c r="D106" s="85">
        <v>0</v>
      </c>
      <c r="E106" s="85">
        <v>0</v>
      </c>
      <c r="F106" s="85">
        <v>0</v>
      </c>
      <c r="G106" s="85">
        <f t="shared" si="25"/>
        <v>0</v>
      </c>
    </row>
    <row r="107" spans="1:7" x14ac:dyDescent="0.25">
      <c r="A107" s="46" t="s">
        <v>51</v>
      </c>
      <c r="B107" s="85">
        <v>0</v>
      </c>
      <c r="C107" s="85">
        <v>0</v>
      </c>
      <c r="D107" s="85">
        <v>0</v>
      </c>
      <c r="E107" s="85">
        <v>0</v>
      </c>
      <c r="F107" s="85">
        <v>0</v>
      </c>
      <c r="G107" s="85">
        <f t="shared" si="25"/>
        <v>0</v>
      </c>
    </row>
    <row r="108" spans="1:7" x14ac:dyDescent="0.25">
      <c r="A108" s="46" t="s">
        <v>52</v>
      </c>
      <c r="B108" s="85">
        <v>166059516.68000001</v>
      </c>
      <c r="C108" s="85">
        <v>204561968</v>
      </c>
      <c r="D108" s="85">
        <v>370621484.67999995</v>
      </c>
      <c r="E108" s="85">
        <v>125797031.34</v>
      </c>
      <c r="F108" s="85">
        <v>125617825.77000001</v>
      </c>
      <c r="G108" s="85">
        <f t="shared" si="25"/>
        <v>244824453.33999994</v>
      </c>
    </row>
    <row r="109" spans="1:7" x14ac:dyDescent="0.25">
      <c r="A109" s="46" t="s">
        <v>53</v>
      </c>
      <c r="B109" s="85">
        <v>0</v>
      </c>
      <c r="C109" s="85">
        <v>0</v>
      </c>
      <c r="D109" s="85">
        <v>0</v>
      </c>
      <c r="E109" s="85">
        <v>0</v>
      </c>
      <c r="F109" s="85">
        <v>0</v>
      </c>
      <c r="G109" s="85">
        <f t="shared" si="25"/>
        <v>0</v>
      </c>
    </row>
    <row r="110" spans="1:7" x14ac:dyDescent="0.25">
      <c r="A110" s="46" t="s">
        <v>54</v>
      </c>
      <c r="B110" s="85">
        <v>0</v>
      </c>
      <c r="C110" s="85">
        <v>0</v>
      </c>
      <c r="D110" s="85">
        <v>0</v>
      </c>
      <c r="E110" s="85">
        <v>0</v>
      </c>
      <c r="F110" s="85">
        <v>0</v>
      </c>
      <c r="G110" s="85">
        <f t="shared" si="25"/>
        <v>0</v>
      </c>
    </row>
    <row r="111" spans="1:7" x14ac:dyDescent="0.25">
      <c r="A111" s="46" t="s">
        <v>55</v>
      </c>
      <c r="B111" s="85">
        <v>0</v>
      </c>
      <c r="C111" s="85">
        <v>0</v>
      </c>
      <c r="D111" s="85">
        <v>0</v>
      </c>
      <c r="E111" s="85">
        <v>0</v>
      </c>
      <c r="F111" s="85">
        <v>0</v>
      </c>
      <c r="G111" s="85">
        <f t="shared" si="25"/>
        <v>0</v>
      </c>
    </row>
    <row r="112" spans="1:7" x14ac:dyDescent="0.25">
      <c r="A112" s="46" t="s">
        <v>56</v>
      </c>
      <c r="B112" s="85">
        <v>610697</v>
      </c>
      <c r="C112" s="85">
        <v>0</v>
      </c>
      <c r="D112" s="85">
        <v>610697</v>
      </c>
      <c r="E112" s="85">
        <v>122808</v>
      </c>
      <c r="F112" s="85">
        <v>122808</v>
      </c>
      <c r="G112" s="85">
        <f t="shared" si="25"/>
        <v>487889</v>
      </c>
    </row>
    <row r="113" spans="1:7" x14ac:dyDescent="0.25">
      <c r="A113" s="45" t="s">
        <v>57</v>
      </c>
      <c r="B113" s="86">
        <f t="shared" ref="B113:G113" si="26">SUM(B114:B122)</f>
        <v>228612050.78999999</v>
      </c>
      <c r="C113" s="86">
        <f t="shared" si="26"/>
        <v>173154042.96000001</v>
      </c>
      <c r="D113" s="86">
        <f t="shared" si="26"/>
        <v>401766093.75</v>
      </c>
      <c r="E113" s="86">
        <f t="shared" si="26"/>
        <v>52911315.939999998</v>
      </c>
      <c r="F113" s="86">
        <f t="shared" si="26"/>
        <v>52911315.939999998</v>
      </c>
      <c r="G113" s="86">
        <f t="shared" si="26"/>
        <v>348854777.81</v>
      </c>
    </row>
    <row r="114" spans="1:7" x14ac:dyDescent="0.25">
      <c r="A114" s="46" t="s">
        <v>58</v>
      </c>
      <c r="B114" s="85">
        <v>0</v>
      </c>
      <c r="C114" s="85">
        <v>28544205.300000001</v>
      </c>
      <c r="D114" s="85">
        <v>28544205.300000001</v>
      </c>
      <c r="E114" s="85">
        <v>0</v>
      </c>
      <c r="F114" s="85">
        <v>0</v>
      </c>
      <c r="G114" s="85">
        <f>D114-E114</f>
        <v>28544205.300000001</v>
      </c>
    </row>
    <row r="115" spans="1:7" x14ac:dyDescent="0.25">
      <c r="A115" s="46" t="s">
        <v>59</v>
      </c>
      <c r="B115" s="85">
        <v>228612050.78999999</v>
      </c>
      <c r="C115" s="85">
        <v>141209837.66</v>
      </c>
      <c r="D115" s="85">
        <v>369821888.44999999</v>
      </c>
      <c r="E115" s="85">
        <v>51574095.949999996</v>
      </c>
      <c r="F115" s="85">
        <v>51574095.949999996</v>
      </c>
      <c r="G115" s="85">
        <f t="shared" ref="G115:G122" si="27">D115-E115</f>
        <v>318247792.5</v>
      </c>
    </row>
    <row r="116" spans="1:7" x14ac:dyDescent="0.25">
      <c r="A116" s="46" t="s">
        <v>60</v>
      </c>
      <c r="B116" s="85">
        <v>0</v>
      </c>
      <c r="C116" s="85">
        <v>0</v>
      </c>
      <c r="D116" s="85">
        <v>0</v>
      </c>
      <c r="E116" s="85">
        <v>0</v>
      </c>
      <c r="F116" s="85">
        <v>0</v>
      </c>
      <c r="G116" s="85">
        <f t="shared" si="27"/>
        <v>0</v>
      </c>
    </row>
    <row r="117" spans="1:7" x14ac:dyDescent="0.25">
      <c r="A117" s="46" t="s">
        <v>61</v>
      </c>
      <c r="B117" s="85">
        <v>0</v>
      </c>
      <c r="C117" s="85">
        <v>3400000</v>
      </c>
      <c r="D117" s="85">
        <v>3400000</v>
      </c>
      <c r="E117" s="85">
        <v>1337219.99</v>
      </c>
      <c r="F117" s="85">
        <v>1337219.99</v>
      </c>
      <c r="G117" s="85">
        <f t="shared" si="27"/>
        <v>2062780.01</v>
      </c>
    </row>
    <row r="118" spans="1:7" x14ac:dyDescent="0.25">
      <c r="A118" s="46" t="s">
        <v>62</v>
      </c>
      <c r="B118" s="85">
        <v>0</v>
      </c>
      <c r="C118" s="85">
        <v>0</v>
      </c>
      <c r="D118" s="85">
        <v>0</v>
      </c>
      <c r="E118" s="85">
        <v>0</v>
      </c>
      <c r="F118" s="85">
        <v>0</v>
      </c>
      <c r="G118" s="85">
        <f t="shared" si="27"/>
        <v>0</v>
      </c>
    </row>
    <row r="119" spans="1:7" x14ac:dyDescent="0.25">
      <c r="A119" s="46" t="s">
        <v>63</v>
      </c>
      <c r="B119" s="85">
        <v>0</v>
      </c>
      <c r="C119" s="85">
        <v>0</v>
      </c>
      <c r="D119" s="85">
        <v>0</v>
      </c>
      <c r="E119" s="85">
        <v>0</v>
      </c>
      <c r="F119" s="85">
        <v>0</v>
      </c>
      <c r="G119" s="85">
        <f t="shared" si="27"/>
        <v>0</v>
      </c>
    </row>
    <row r="120" spans="1:7" x14ac:dyDescent="0.25">
      <c r="A120" s="46" t="s">
        <v>64</v>
      </c>
      <c r="B120" s="85">
        <v>0</v>
      </c>
      <c r="C120" s="85">
        <v>0</v>
      </c>
      <c r="D120" s="85">
        <v>0</v>
      </c>
      <c r="E120" s="85">
        <v>0</v>
      </c>
      <c r="F120" s="85">
        <v>0</v>
      </c>
      <c r="G120" s="85">
        <f t="shared" si="27"/>
        <v>0</v>
      </c>
    </row>
    <row r="121" spans="1:7" x14ac:dyDescent="0.25">
      <c r="A121" s="46" t="s">
        <v>65</v>
      </c>
      <c r="B121" s="85">
        <v>0</v>
      </c>
      <c r="C121" s="85">
        <v>0</v>
      </c>
      <c r="D121" s="85">
        <v>0</v>
      </c>
      <c r="E121" s="85">
        <v>0</v>
      </c>
      <c r="F121" s="85">
        <v>0</v>
      </c>
      <c r="G121" s="85">
        <f t="shared" si="27"/>
        <v>0</v>
      </c>
    </row>
    <row r="122" spans="1:7" x14ac:dyDescent="0.25">
      <c r="A122" s="46" t="s">
        <v>66</v>
      </c>
      <c r="B122" s="85">
        <v>0</v>
      </c>
      <c r="C122" s="85">
        <v>0</v>
      </c>
      <c r="D122" s="85">
        <v>0</v>
      </c>
      <c r="E122" s="85">
        <v>0</v>
      </c>
      <c r="F122" s="85">
        <v>0</v>
      </c>
      <c r="G122" s="85">
        <f t="shared" si="27"/>
        <v>0</v>
      </c>
    </row>
    <row r="123" spans="1:7" x14ac:dyDescent="0.25">
      <c r="A123" s="45" t="s">
        <v>67</v>
      </c>
      <c r="B123" s="86">
        <f t="shared" ref="B123:G123" si="28">SUM(B124:B132)</f>
        <v>66872800</v>
      </c>
      <c r="C123" s="86">
        <f t="shared" si="28"/>
        <v>13529790</v>
      </c>
      <c r="D123" s="86">
        <f t="shared" si="28"/>
        <v>80402590</v>
      </c>
      <c r="E123" s="86">
        <f t="shared" si="28"/>
        <v>0</v>
      </c>
      <c r="F123" s="86">
        <f t="shared" si="28"/>
        <v>0</v>
      </c>
      <c r="G123" s="86">
        <f t="shared" si="28"/>
        <v>80402590</v>
      </c>
    </row>
    <row r="124" spans="1:7" x14ac:dyDescent="0.25">
      <c r="A124" s="46" t="s">
        <v>68</v>
      </c>
      <c r="B124" s="85">
        <v>3380000</v>
      </c>
      <c r="C124" s="85">
        <v>-3380000</v>
      </c>
      <c r="D124" s="85">
        <v>0</v>
      </c>
      <c r="E124" s="85">
        <v>0</v>
      </c>
      <c r="F124" s="85">
        <v>0</v>
      </c>
      <c r="G124" s="85">
        <f>D124-E124</f>
        <v>0</v>
      </c>
    </row>
    <row r="125" spans="1:7" x14ac:dyDescent="0.25">
      <c r="A125" s="46" t="s">
        <v>69</v>
      </c>
      <c r="B125" s="85">
        <v>0</v>
      </c>
      <c r="C125" s="85">
        <v>0</v>
      </c>
      <c r="D125" s="85">
        <v>0</v>
      </c>
      <c r="E125" s="85">
        <v>0</v>
      </c>
      <c r="F125" s="85">
        <v>0</v>
      </c>
      <c r="G125" s="85">
        <f t="shared" ref="G125:G132" si="29">D125-E125</f>
        <v>0</v>
      </c>
    </row>
    <row r="126" spans="1:7" x14ac:dyDescent="0.25">
      <c r="A126" s="46" t="s">
        <v>70</v>
      </c>
      <c r="B126" s="85">
        <v>0</v>
      </c>
      <c r="C126" s="85">
        <v>0</v>
      </c>
      <c r="D126" s="85">
        <v>0</v>
      </c>
      <c r="E126" s="85">
        <v>0</v>
      </c>
      <c r="F126" s="85">
        <v>0</v>
      </c>
      <c r="G126" s="85">
        <f t="shared" si="29"/>
        <v>0</v>
      </c>
    </row>
    <row r="127" spans="1:7" x14ac:dyDescent="0.25">
      <c r="A127" s="46" t="s">
        <v>71</v>
      </c>
      <c r="B127" s="85">
        <v>50402590</v>
      </c>
      <c r="C127" s="85">
        <v>30000000</v>
      </c>
      <c r="D127" s="85">
        <v>80402590</v>
      </c>
      <c r="E127" s="85">
        <v>0</v>
      </c>
      <c r="F127" s="85">
        <v>0</v>
      </c>
      <c r="G127" s="85">
        <f t="shared" si="29"/>
        <v>80402590</v>
      </c>
    </row>
    <row r="128" spans="1:7" x14ac:dyDescent="0.25">
      <c r="A128" s="46" t="s">
        <v>72</v>
      </c>
      <c r="B128" s="85">
        <v>8360000</v>
      </c>
      <c r="C128" s="85">
        <v>-8360000</v>
      </c>
      <c r="D128" s="85">
        <v>0</v>
      </c>
      <c r="E128" s="85">
        <v>0</v>
      </c>
      <c r="F128" s="85">
        <v>0</v>
      </c>
      <c r="G128" s="85">
        <f t="shared" si="29"/>
        <v>0</v>
      </c>
    </row>
    <row r="129" spans="1:7" x14ac:dyDescent="0.25">
      <c r="A129" s="46" t="s">
        <v>73</v>
      </c>
      <c r="B129" s="85">
        <v>4730210</v>
      </c>
      <c r="C129" s="85">
        <v>-4730210</v>
      </c>
      <c r="D129" s="85">
        <v>0</v>
      </c>
      <c r="E129" s="85">
        <v>0</v>
      </c>
      <c r="F129" s="85">
        <v>0</v>
      </c>
      <c r="G129" s="85">
        <f t="shared" si="29"/>
        <v>0</v>
      </c>
    </row>
    <row r="130" spans="1:7" x14ac:dyDescent="0.25">
      <c r="A130" s="46" t="s">
        <v>74</v>
      </c>
      <c r="B130" s="85">
        <v>0</v>
      </c>
      <c r="C130" s="85">
        <v>0</v>
      </c>
      <c r="D130" s="85">
        <v>0</v>
      </c>
      <c r="E130" s="85">
        <v>0</v>
      </c>
      <c r="F130" s="85">
        <v>0</v>
      </c>
      <c r="G130" s="85">
        <f t="shared" si="29"/>
        <v>0</v>
      </c>
    </row>
    <row r="131" spans="1:7" x14ac:dyDescent="0.25">
      <c r="A131" s="46" t="s">
        <v>75</v>
      </c>
      <c r="B131" s="85">
        <v>0</v>
      </c>
      <c r="C131" s="85">
        <v>0</v>
      </c>
      <c r="D131" s="85">
        <v>0</v>
      </c>
      <c r="E131" s="85">
        <v>0</v>
      </c>
      <c r="F131" s="85">
        <v>0</v>
      </c>
      <c r="G131" s="85">
        <f t="shared" si="29"/>
        <v>0</v>
      </c>
    </row>
    <row r="132" spans="1:7" x14ac:dyDescent="0.25">
      <c r="A132" s="46" t="s">
        <v>76</v>
      </c>
      <c r="B132" s="85">
        <v>0</v>
      </c>
      <c r="C132" s="85">
        <v>0</v>
      </c>
      <c r="D132" s="85">
        <v>0</v>
      </c>
      <c r="E132" s="85">
        <v>0</v>
      </c>
      <c r="F132" s="85">
        <v>0</v>
      </c>
      <c r="G132" s="85">
        <f t="shared" si="29"/>
        <v>0</v>
      </c>
    </row>
    <row r="133" spans="1:7" x14ac:dyDescent="0.25">
      <c r="A133" s="45" t="s">
        <v>77</v>
      </c>
      <c r="B133" s="86">
        <f t="shared" ref="B133:G133" si="30">SUM(B134:B136)</f>
        <v>215006645.20999998</v>
      </c>
      <c r="C133" s="86">
        <f t="shared" si="30"/>
        <v>649476851.93999994</v>
      </c>
      <c r="D133" s="86">
        <f t="shared" si="30"/>
        <v>864483497.14999986</v>
      </c>
      <c r="E133" s="86">
        <f t="shared" si="30"/>
        <v>71199429.810000002</v>
      </c>
      <c r="F133" s="86">
        <f t="shared" si="30"/>
        <v>66473231.410000004</v>
      </c>
      <c r="G133" s="86">
        <f t="shared" si="30"/>
        <v>793284067.33999991</v>
      </c>
    </row>
    <row r="134" spans="1:7" x14ac:dyDescent="0.25">
      <c r="A134" s="46" t="s">
        <v>78</v>
      </c>
      <c r="B134" s="85">
        <v>184116645.20999998</v>
      </c>
      <c r="C134" s="85">
        <v>503418781.05999988</v>
      </c>
      <c r="D134" s="85">
        <v>687535426.26999986</v>
      </c>
      <c r="E134" s="85">
        <v>68116256.489999995</v>
      </c>
      <c r="F134" s="85">
        <v>63470373.880000003</v>
      </c>
      <c r="G134" s="85">
        <f>D134-E134</f>
        <v>619419169.77999985</v>
      </c>
    </row>
    <row r="135" spans="1:7" x14ac:dyDescent="0.25">
      <c r="A135" s="46" t="s">
        <v>79</v>
      </c>
      <c r="B135" s="85">
        <v>30890000</v>
      </c>
      <c r="C135" s="85">
        <v>146058070.88000003</v>
      </c>
      <c r="D135" s="85">
        <v>176948070.88000003</v>
      </c>
      <c r="E135" s="85">
        <v>3083173.3200000003</v>
      </c>
      <c r="F135" s="85">
        <v>3002857.5300000003</v>
      </c>
      <c r="G135" s="85">
        <f t="shared" ref="G135:G136" si="31">D135-E135</f>
        <v>173864897.56000003</v>
      </c>
    </row>
    <row r="136" spans="1:7" x14ac:dyDescent="0.25">
      <c r="A136" s="46" t="s">
        <v>80</v>
      </c>
      <c r="B136" s="85">
        <v>0</v>
      </c>
      <c r="C136" s="85">
        <v>0</v>
      </c>
      <c r="D136" s="85">
        <v>0</v>
      </c>
      <c r="E136" s="85">
        <v>0</v>
      </c>
      <c r="F136" s="85">
        <v>0</v>
      </c>
      <c r="G136" s="85">
        <f t="shared" si="31"/>
        <v>0</v>
      </c>
    </row>
    <row r="137" spans="1:7" x14ac:dyDescent="0.25">
      <c r="A137" s="45" t="s">
        <v>81</v>
      </c>
      <c r="B137" s="86">
        <f t="shared" ref="B137:G137" si="32">SUM(B138:B142,B144:B145)</f>
        <v>263384371.46000001</v>
      </c>
      <c r="C137" s="86">
        <f t="shared" si="32"/>
        <v>-224459282.17999998</v>
      </c>
      <c r="D137" s="86">
        <f t="shared" si="32"/>
        <v>38925089.280000001</v>
      </c>
      <c r="E137" s="86">
        <f t="shared" si="32"/>
        <v>0</v>
      </c>
      <c r="F137" s="86">
        <f t="shared" si="32"/>
        <v>0</v>
      </c>
      <c r="G137" s="86">
        <f t="shared" si="32"/>
        <v>38925089.280000001</v>
      </c>
    </row>
    <row r="138" spans="1:7" x14ac:dyDescent="0.25">
      <c r="A138" s="46" t="s">
        <v>82</v>
      </c>
      <c r="B138" s="85">
        <v>0</v>
      </c>
      <c r="C138" s="85">
        <v>0</v>
      </c>
      <c r="D138" s="85">
        <v>0</v>
      </c>
      <c r="E138" s="85">
        <v>0</v>
      </c>
      <c r="F138" s="85">
        <v>0</v>
      </c>
      <c r="G138" s="85">
        <f>D138-E138</f>
        <v>0</v>
      </c>
    </row>
    <row r="139" spans="1:7" x14ac:dyDescent="0.25">
      <c r="A139" s="46" t="s">
        <v>83</v>
      </c>
      <c r="B139" s="85">
        <v>0</v>
      </c>
      <c r="C139" s="85">
        <v>0</v>
      </c>
      <c r="D139" s="85">
        <v>0</v>
      </c>
      <c r="E139" s="85">
        <v>0</v>
      </c>
      <c r="F139" s="85">
        <v>0</v>
      </c>
      <c r="G139" s="85">
        <f t="shared" ref="G139:G145" si="33">D139-E139</f>
        <v>0</v>
      </c>
    </row>
    <row r="140" spans="1:7" x14ac:dyDescent="0.25">
      <c r="A140" s="46" t="s">
        <v>84</v>
      </c>
      <c r="B140" s="85">
        <v>0</v>
      </c>
      <c r="C140" s="85">
        <v>0</v>
      </c>
      <c r="D140" s="85">
        <v>0</v>
      </c>
      <c r="E140" s="85">
        <v>0</v>
      </c>
      <c r="F140" s="85">
        <v>0</v>
      </c>
      <c r="G140" s="85">
        <f t="shared" si="33"/>
        <v>0</v>
      </c>
    </row>
    <row r="141" spans="1:7" x14ac:dyDescent="0.25">
      <c r="A141" s="46" t="s">
        <v>85</v>
      </c>
      <c r="B141" s="85">
        <v>0</v>
      </c>
      <c r="C141" s="85">
        <v>0</v>
      </c>
      <c r="D141" s="85">
        <v>0</v>
      </c>
      <c r="E141" s="85">
        <v>0</v>
      </c>
      <c r="F141" s="85">
        <v>0</v>
      </c>
      <c r="G141" s="85">
        <f t="shared" si="33"/>
        <v>0</v>
      </c>
    </row>
    <row r="142" spans="1:7" x14ac:dyDescent="0.25">
      <c r="A142" s="46" t="s">
        <v>86</v>
      </c>
      <c r="B142" s="85">
        <v>0</v>
      </c>
      <c r="C142" s="85">
        <v>0</v>
      </c>
      <c r="D142" s="85">
        <v>0</v>
      </c>
      <c r="E142" s="85">
        <v>0</v>
      </c>
      <c r="F142" s="85">
        <v>0</v>
      </c>
      <c r="G142" s="85">
        <f t="shared" si="33"/>
        <v>0</v>
      </c>
    </row>
    <row r="143" spans="1:7" x14ac:dyDescent="0.25">
      <c r="A143" s="46" t="s">
        <v>87</v>
      </c>
      <c r="B143" s="85">
        <v>0</v>
      </c>
      <c r="C143" s="85">
        <v>0</v>
      </c>
      <c r="D143" s="85">
        <v>0</v>
      </c>
      <c r="E143" s="85">
        <v>0</v>
      </c>
      <c r="F143" s="85">
        <v>0</v>
      </c>
      <c r="G143" s="85">
        <f t="shared" si="33"/>
        <v>0</v>
      </c>
    </row>
    <row r="144" spans="1:7" x14ac:dyDescent="0.25">
      <c r="A144" s="46" t="s">
        <v>88</v>
      </c>
      <c r="B144" s="85">
        <v>0</v>
      </c>
      <c r="C144" s="85">
        <v>0</v>
      </c>
      <c r="D144" s="85">
        <v>0</v>
      </c>
      <c r="E144" s="85">
        <v>0</v>
      </c>
      <c r="F144" s="85">
        <v>0</v>
      </c>
      <c r="G144" s="85">
        <f t="shared" si="33"/>
        <v>0</v>
      </c>
    </row>
    <row r="145" spans="1:7" x14ac:dyDescent="0.25">
      <c r="A145" s="46" t="s">
        <v>89</v>
      </c>
      <c r="B145" s="85">
        <v>263384371.46000001</v>
      </c>
      <c r="C145" s="85">
        <v>-224459282.17999998</v>
      </c>
      <c r="D145" s="85">
        <v>38925089.280000001</v>
      </c>
      <c r="E145" s="85">
        <v>0</v>
      </c>
      <c r="F145" s="85">
        <v>0</v>
      </c>
      <c r="G145" s="85">
        <f t="shared" si="33"/>
        <v>38925089.280000001</v>
      </c>
    </row>
    <row r="146" spans="1:7" x14ac:dyDescent="0.25">
      <c r="A146" s="45" t="s">
        <v>90</v>
      </c>
      <c r="B146" s="86">
        <f t="shared" ref="B146:G146" si="34">SUM(B147:B149)</f>
        <v>0</v>
      </c>
      <c r="C146" s="86">
        <f t="shared" si="34"/>
        <v>0</v>
      </c>
      <c r="D146" s="86">
        <f t="shared" si="34"/>
        <v>0</v>
      </c>
      <c r="E146" s="86">
        <f t="shared" si="34"/>
        <v>0</v>
      </c>
      <c r="F146" s="86">
        <f t="shared" si="34"/>
        <v>0</v>
      </c>
      <c r="G146" s="86">
        <f t="shared" si="34"/>
        <v>0</v>
      </c>
    </row>
    <row r="147" spans="1:7" x14ac:dyDescent="0.25">
      <c r="A147" s="46" t="s">
        <v>91</v>
      </c>
      <c r="B147" s="85">
        <v>0</v>
      </c>
      <c r="C147" s="85">
        <v>0</v>
      </c>
      <c r="D147" s="85">
        <v>0</v>
      </c>
      <c r="E147" s="85">
        <v>0</v>
      </c>
      <c r="F147" s="85">
        <v>0</v>
      </c>
      <c r="G147" s="85">
        <f>D147-E147</f>
        <v>0</v>
      </c>
    </row>
    <row r="148" spans="1:7" x14ac:dyDescent="0.25">
      <c r="A148" s="46" t="s">
        <v>92</v>
      </c>
      <c r="B148" s="85">
        <v>0</v>
      </c>
      <c r="C148" s="85">
        <v>0</v>
      </c>
      <c r="D148" s="85">
        <v>0</v>
      </c>
      <c r="E148" s="85">
        <v>0</v>
      </c>
      <c r="F148" s="85">
        <v>0</v>
      </c>
      <c r="G148" s="85">
        <f t="shared" ref="G148:G149" si="35">D148-E148</f>
        <v>0</v>
      </c>
    </row>
    <row r="149" spans="1:7" x14ac:dyDescent="0.25">
      <c r="A149" s="46" t="s">
        <v>93</v>
      </c>
      <c r="B149" s="85">
        <v>0</v>
      </c>
      <c r="C149" s="85">
        <v>0</v>
      </c>
      <c r="D149" s="85">
        <v>0</v>
      </c>
      <c r="E149" s="85">
        <v>0</v>
      </c>
      <c r="F149" s="85">
        <v>0</v>
      </c>
      <c r="G149" s="85">
        <f t="shared" si="35"/>
        <v>0</v>
      </c>
    </row>
    <row r="150" spans="1:7" x14ac:dyDescent="0.25">
      <c r="A150" s="45" t="s">
        <v>94</v>
      </c>
      <c r="B150" s="86">
        <f t="shared" ref="B150:G150" si="36">SUM(B151:B157)</f>
        <v>231544825.31999999</v>
      </c>
      <c r="C150" s="86">
        <f t="shared" si="36"/>
        <v>0</v>
      </c>
      <c r="D150" s="86">
        <f t="shared" si="36"/>
        <v>231544825.31999999</v>
      </c>
      <c r="E150" s="86">
        <f t="shared" si="36"/>
        <v>95840439.010000005</v>
      </c>
      <c r="F150" s="86">
        <f t="shared" si="36"/>
        <v>95840439.010000005</v>
      </c>
      <c r="G150" s="86">
        <f t="shared" si="36"/>
        <v>135704386.31</v>
      </c>
    </row>
    <row r="151" spans="1:7" x14ac:dyDescent="0.25">
      <c r="A151" s="46" t="s">
        <v>95</v>
      </c>
      <c r="B151" s="85">
        <v>93580406.349999994</v>
      </c>
      <c r="C151" s="85">
        <v>0</v>
      </c>
      <c r="D151" s="85">
        <v>93580406.349999994</v>
      </c>
      <c r="E151" s="85">
        <v>43099499.340000004</v>
      </c>
      <c r="F151" s="85">
        <v>43099499.340000004</v>
      </c>
      <c r="G151" s="85">
        <f>D151-E151</f>
        <v>50480907.00999999</v>
      </c>
    </row>
    <row r="152" spans="1:7" x14ac:dyDescent="0.25">
      <c r="A152" s="46" t="s">
        <v>96</v>
      </c>
      <c r="B152" s="85">
        <v>137804418.97</v>
      </c>
      <c r="C152" s="85">
        <v>0</v>
      </c>
      <c r="D152" s="85">
        <v>137804418.97</v>
      </c>
      <c r="E152" s="85">
        <v>52740939.670000002</v>
      </c>
      <c r="F152" s="85">
        <v>52740939.670000002</v>
      </c>
      <c r="G152" s="85">
        <f t="shared" ref="G152:G157" si="37">D152-E152</f>
        <v>85063479.299999997</v>
      </c>
    </row>
    <row r="153" spans="1:7" x14ac:dyDescent="0.25">
      <c r="A153" s="46" t="s">
        <v>97</v>
      </c>
      <c r="B153" s="85">
        <v>0</v>
      </c>
      <c r="C153" s="85">
        <v>0</v>
      </c>
      <c r="D153" s="85">
        <v>0</v>
      </c>
      <c r="E153" s="85">
        <v>0</v>
      </c>
      <c r="F153" s="85">
        <v>0</v>
      </c>
      <c r="G153" s="85">
        <f t="shared" si="37"/>
        <v>0</v>
      </c>
    </row>
    <row r="154" spans="1:7" x14ac:dyDescent="0.25">
      <c r="A154" s="48" t="s">
        <v>98</v>
      </c>
      <c r="B154" s="85">
        <v>160000</v>
      </c>
      <c r="C154" s="85">
        <v>0</v>
      </c>
      <c r="D154" s="85">
        <v>160000</v>
      </c>
      <c r="E154" s="85">
        <v>0</v>
      </c>
      <c r="F154" s="85">
        <v>0</v>
      </c>
      <c r="G154" s="85">
        <f t="shared" si="37"/>
        <v>160000</v>
      </c>
    </row>
    <row r="155" spans="1:7" x14ac:dyDescent="0.25">
      <c r="A155" s="46" t="s">
        <v>99</v>
      </c>
      <c r="B155" s="85">
        <v>0</v>
      </c>
      <c r="C155" s="85">
        <v>0</v>
      </c>
      <c r="D155" s="85">
        <v>0</v>
      </c>
      <c r="E155" s="85">
        <v>0</v>
      </c>
      <c r="F155" s="85">
        <v>0</v>
      </c>
      <c r="G155" s="85">
        <f t="shared" si="37"/>
        <v>0</v>
      </c>
    </row>
    <row r="156" spans="1:7" x14ac:dyDescent="0.25">
      <c r="A156" s="46" t="s">
        <v>100</v>
      </c>
      <c r="B156" s="85">
        <v>0</v>
      </c>
      <c r="C156" s="85">
        <v>0</v>
      </c>
      <c r="D156" s="85">
        <v>0</v>
      </c>
      <c r="E156" s="85">
        <v>0</v>
      </c>
      <c r="F156" s="85">
        <v>0</v>
      </c>
      <c r="G156" s="85">
        <f t="shared" si="37"/>
        <v>0</v>
      </c>
    </row>
    <row r="157" spans="1:7" x14ac:dyDescent="0.25">
      <c r="A157" s="46" t="s">
        <v>101</v>
      </c>
      <c r="B157" s="85">
        <v>0</v>
      </c>
      <c r="C157" s="85">
        <v>0</v>
      </c>
      <c r="D157" s="85">
        <v>0</v>
      </c>
      <c r="E157" s="85">
        <v>0</v>
      </c>
      <c r="F157" s="85">
        <v>0</v>
      </c>
      <c r="G157" s="85">
        <f t="shared" si="37"/>
        <v>0</v>
      </c>
    </row>
    <row r="158" spans="1:7" x14ac:dyDescent="0.25">
      <c r="A158" s="49"/>
      <c r="B158" s="87"/>
      <c r="C158" s="87"/>
      <c r="D158" s="87"/>
      <c r="E158" s="87"/>
      <c r="F158" s="87"/>
      <c r="G158" s="87"/>
    </row>
    <row r="159" spans="1:7" x14ac:dyDescent="0.25">
      <c r="A159" s="8" t="s">
        <v>103</v>
      </c>
      <c r="B159" s="88">
        <f t="shared" ref="B159:G159" si="38">B9+B84</f>
        <v>7835165416</v>
      </c>
      <c r="C159" s="88">
        <f t="shared" si="38"/>
        <v>3269164379.1300001</v>
      </c>
      <c r="D159" s="88">
        <f t="shared" si="38"/>
        <v>11104329795.130001</v>
      </c>
      <c r="E159" s="88">
        <f t="shared" si="38"/>
        <v>3386195422.9100003</v>
      </c>
      <c r="F159" s="88">
        <f t="shared" si="38"/>
        <v>3232878417.7900004</v>
      </c>
      <c r="G159" s="88">
        <f t="shared" si="38"/>
        <v>7718134372.2199984</v>
      </c>
    </row>
    <row r="160" spans="1:7" x14ac:dyDescent="0.25">
      <c r="A160" s="20"/>
      <c r="B160" s="19"/>
      <c r="C160" s="19"/>
      <c r="D160" s="19"/>
      <c r="E160" s="19"/>
      <c r="F160" s="19"/>
      <c r="G160" s="19"/>
    </row>
    <row r="161" spans="1:7" x14ac:dyDescent="0.25">
      <c r="A161" s="93"/>
      <c r="B161" s="94"/>
      <c r="C161" s="94"/>
      <c r="D161" s="94"/>
      <c r="E161" s="94"/>
      <c r="F161" s="94"/>
      <c r="G161" s="94"/>
    </row>
    <row r="162" spans="1:7" x14ac:dyDescent="0.25">
      <c r="B162" s="94"/>
      <c r="C162" s="94"/>
      <c r="D162" s="94"/>
      <c r="E162" s="94"/>
      <c r="F162" s="94"/>
      <c r="G162" s="94"/>
    </row>
    <row r="163" spans="1:7" x14ac:dyDescent="0.25">
      <c r="B163" s="94"/>
      <c r="C163" s="94"/>
      <c r="D163" s="94"/>
      <c r="E163" s="94"/>
      <c r="F163" s="94"/>
      <c r="G163" s="94"/>
    </row>
    <row r="164" spans="1:7" x14ac:dyDescent="0.25">
      <c r="B164" s="94"/>
      <c r="C164" s="94"/>
      <c r="D164" s="94"/>
      <c r="E164" s="94"/>
      <c r="F164" s="94"/>
      <c r="G164" s="94"/>
    </row>
    <row r="165" spans="1:7" x14ac:dyDescent="0.25">
      <c r="B165" s="94"/>
      <c r="C165" s="94"/>
      <c r="D165" s="94"/>
      <c r="E165" s="94"/>
      <c r="F165" s="94"/>
      <c r="G165" s="94"/>
    </row>
    <row r="166" spans="1:7" x14ac:dyDescent="0.25">
      <c r="B166" s="94"/>
      <c r="C166" s="94"/>
      <c r="D166" s="94"/>
      <c r="E166" s="94"/>
      <c r="F166" s="94"/>
      <c r="G166" s="94"/>
    </row>
    <row r="167" spans="1:7" x14ac:dyDescent="0.25">
      <c r="B167" s="94"/>
      <c r="C167" s="94"/>
      <c r="D167" s="94"/>
      <c r="E167" s="94"/>
      <c r="F167" s="94"/>
      <c r="G167" s="94"/>
    </row>
    <row r="168" spans="1:7" x14ac:dyDescent="0.25">
      <c r="B168" s="94"/>
      <c r="C168" s="94"/>
      <c r="D168" s="94"/>
      <c r="E168" s="94"/>
      <c r="F168" s="94"/>
      <c r="G168" s="94"/>
    </row>
    <row r="169" spans="1:7" x14ac:dyDescent="0.25">
      <c r="A169" s="93"/>
      <c r="B169" s="94"/>
      <c r="C169" s="94"/>
      <c r="D169" s="94"/>
      <c r="E169" s="94"/>
      <c r="F169" s="94"/>
      <c r="G169" s="94"/>
    </row>
    <row r="170" spans="1:7" x14ac:dyDescent="0.25">
      <c r="A170" s="93"/>
      <c r="B170" s="94"/>
      <c r="C170" s="94"/>
      <c r="D170" s="94"/>
      <c r="E170" s="94"/>
      <c r="F170" s="94"/>
      <c r="G170" s="94"/>
    </row>
    <row r="171" spans="1:7" x14ac:dyDescent="0.25">
      <c r="A171" s="93"/>
      <c r="B171" s="94"/>
      <c r="C171" s="94"/>
      <c r="D171" s="94"/>
      <c r="E171" s="94"/>
      <c r="F171" s="94"/>
      <c r="G171" s="94"/>
    </row>
    <row r="172" spans="1:7" x14ac:dyDescent="0.25">
      <c r="A172" s="93"/>
      <c r="B172" s="94"/>
      <c r="C172" s="94"/>
      <c r="D172" s="94"/>
      <c r="E172" s="94"/>
      <c r="F172" s="94"/>
      <c r="G172" s="94"/>
    </row>
    <row r="173" spans="1:7" x14ac:dyDescent="0.25">
      <c r="A173" s="93"/>
      <c r="B173" s="94"/>
      <c r="C173" s="94"/>
      <c r="D173" s="94"/>
      <c r="E173" s="94"/>
      <c r="F173" s="94"/>
      <c r="G173" s="94"/>
    </row>
    <row r="174" spans="1:7" x14ac:dyDescent="0.25">
      <c r="A174" s="93"/>
      <c r="B174" s="94"/>
      <c r="C174" s="94"/>
      <c r="D174" s="94"/>
      <c r="E174" s="94"/>
      <c r="F174" s="94"/>
      <c r="G174" s="94"/>
    </row>
    <row r="175" spans="1:7" x14ac:dyDescent="0.25">
      <c r="A175" s="93"/>
      <c r="B175" s="94"/>
      <c r="C175" s="94"/>
      <c r="D175" s="94"/>
      <c r="E175" s="94"/>
      <c r="F175" s="94"/>
      <c r="G175" s="94"/>
    </row>
    <row r="176" spans="1:7" x14ac:dyDescent="0.25">
      <c r="A176" s="93"/>
      <c r="B176" s="94"/>
      <c r="C176" s="94"/>
      <c r="D176" s="94"/>
      <c r="E176" s="94"/>
      <c r="F176" s="94"/>
      <c r="G176" s="94"/>
    </row>
    <row r="177" spans="1:7" x14ac:dyDescent="0.25">
      <c r="A177" s="93"/>
      <c r="B177" s="94"/>
      <c r="C177" s="94"/>
      <c r="D177" s="94"/>
      <c r="E177" s="94"/>
      <c r="F177" s="94"/>
      <c r="G177" s="94"/>
    </row>
    <row r="178" spans="1:7" x14ac:dyDescent="0.25">
      <c r="A178" s="93"/>
      <c r="B178" s="94"/>
      <c r="C178" s="94"/>
      <c r="D178" s="94"/>
      <c r="E178" s="94"/>
      <c r="F178" s="94"/>
      <c r="G178" s="94"/>
    </row>
    <row r="179" spans="1:7" x14ac:dyDescent="0.25">
      <c r="A179" s="93"/>
      <c r="B179" s="94"/>
      <c r="C179" s="94"/>
      <c r="D179" s="94"/>
      <c r="E179" s="94"/>
      <c r="F179" s="94"/>
      <c r="G179" s="94"/>
    </row>
    <row r="180" spans="1:7" x14ac:dyDescent="0.25">
      <c r="A180" s="93"/>
      <c r="B180" s="94"/>
      <c r="C180" s="94"/>
      <c r="D180" s="94"/>
      <c r="E180" s="94"/>
      <c r="F180" s="94"/>
      <c r="G180" s="94"/>
    </row>
    <row r="181" spans="1:7" x14ac:dyDescent="0.25">
      <c r="A181" s="93"/>
      <c r="B181" s="94"/>
      <c r="C181" s="94"/>
      <c r="D181" s="94"/>
      <c r="E181" s="94"/>
      <c r="F181" s="94"/>
      <c r="G181" s="94"/>
    </row>
    <row r="182" spans="1:7" x14ac:dyDescent="0.25">
      <c r="B182" s="78"/>
      <c r="C182" s="78"/>
      <c r="D182" s="78"/>
      <c r="E182" s="78"/>
      <c r="F182" s="78"/>
      <c r="G182" s="78"/>
    </row>
    <row r="183" spans="1:7" x14ac:dyDescent="0.25">
      <c r="B183" s="78"/>
      <c r="C183" s="78"/>
      <c r="D183" s="78"/>
      <c r="E183" s="78"/>
      <c r="F183" s="78"/>
      <c r="G183" s="78"/>
    </row>
    <row r="184" spans="1:7" x14ac:dyDescent="0.25">
      <c r="B184" s="78"/>
      <c r="C184" s="78"/>
      <c r="D184" s="78"/>
      <c r="E184" s="78"/>
      <c r="F184" s="78"/>
      <c r="G184" s="78"/>
    </row>
    <row r="185" spans="1:7" x14ac:dyDescent="0.25">
      <c r="B185" s="78"/>
      <c r="C185" s="78"/>
      <c r="D185" s="78"/>
      <c r="E185" s="78"/>
      <c r="F185" s="78"/>
      <c r="G185" s="78"/>
    </row>
    <row r="186" spans="1:7" x14ac:dyDescent="0.25">
      <c r="B186" s="78"/>
      <c r="C186" s="78"/>
      <c r="D186" s="78"/>
      <c r="E186" s="78"/>
      <c r="F186" s="78"/>
      <c r="G186" s="78"/>
    </row>
    <row r="187" spans="1:7" x14ac:dyDescent="0.25">
      <c r="B187" s="78"/>
      <c r="C187" s="78"/>
      <c r="D187" s="78"/>
      <c r="E187" s="78"/>
      <c r="F187" s="78"/>
      <c r="G187" s="78"/>
    </row>
    <row r="188" spans="1:7" x14ac:dyDescent="0.25">
      <c r="B188" s="78"/>
      <c r="C188" s="78"/>
      <c r="D188" s="78"/>
      <c r="F188" s="78"/>
      <c r="G188" s="78"/>
    </row>
    <row r="189" spans="1:7" x14ac:dyDescent="0.25">
      <c r="A189" s="89"/>
      <c r="B189" s="89"/>
      <c r="C189" s="90"/>
      <c r="D189" s="90"/>
      <c r="E189" s="90"/>
      <c r="F189" s="78"/>
      <c r="G189" s="78"/>
    </row>
    <row r="190" spans="1:7" x14ac:dyDescent="0.25">
      <c r="A190" s="91" t="s">
        <v>351</v>
      </c>
      <c r="B190" s="89"/>
      <c r="C190" s="101" t="s">
        <v>352</v>
      </c>
      <c r="D190" s="101"/>
      <c r="E190" s="101"/>
      <c r="F190" s="78"/>
      <c r="G190" s="78"/>
    </row>
    <row r="191" spans="1:7" x14ac:dyDescent="0.25">
      <c r="A191" s="92" t="s">
        <v>353</v>
      </c>
      <c r="B191" s="89"/>
      <c r="C191" s="101" t="s">
        <v>354</v>
      </c>
      <c r="D191" s="101"/>
      <c r="E191" s="101"/>
      <c r="F191" s="78"/>
      <c r="G191" s="78"/>
    </row>
  </sheetData>
  <protectedRanges>
    <protectedRange sqref="B84:G84 B9:G9" name="Rango1_2"/>
  </protectedRanges>
  <mergeCells count="6">
    <mergeCell ref="C191:E191"/>
    <mergeCell ref="A7:A8"/>
    <mergeCell ref="B7:F7"/>
    <mergeCell ref="G7:G8"/>
    <mergeCell ref="A1:G1"/>
    <mergeCell ref="C190:E190"/>
  </mergeCells>
  <pageMargins left="0.70866141732283472" right="0.70866141732283472" top="0.74803149606299213" bottom="0.74803149606299213" header="0.31496062992125984" footer="0.31496062992125984"/>
  <pageSetup scale="43" fitToHeight="0" orientation="portrait" horizontalDpi="1200" verticalDpi="1200" r:id="rId1"/>
  <ignoredErrors>
    <ignoredError sqref="B9:G10 G19:G24 B18:F18 G30:G32 B28:F28 G41 B38:F38 G50:G51 B48:F48 B61:G61 B58:F58 B63:G69 B62:F62 B71:F85 B103:C103 B93:C93 E93:F93 B17:G17 G14 G26:G27 G25 G37 G29 G34:G36 G33 G39:G40 B44:G45 G42 G49 B55:G55 G52:G54 G59:G60 B113:F113 B123:F123 B133:F133 B137:F144 B146:F150 B153:F153 B155:F159 G11:G13 G15:G16 G43 G46:G47 G56:G57 G70 E103:F103" unlockedFormula="1"/>
    <ignoredError sqref="G18 G28 G38 G48 G58 G62 G71:G159" formula="1" unlockedFormula="1"/>
    <ignoredError sqref="D93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142"/>
  <sheetViews>
    <sheetView showGridLines="0" zoomScale="64" zoomScaleNormal="64" workbookViewId="0">
      <selection activeCell="B6" sqref="B6"/>
    </sheetView>
  </sheetViews>
  <sheetFormatPr baseColWidth="10" defaultColWidth="11" defaultRowHeight="15" x14ac:dyDescent="0.25"/>
  <cols>
    <col min="1" max="1" width="84.570312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04" t="s">
        <v>104</v>
      </c>
      <c r="B1" s="110"/>
      <c r="C1" s="110"/>
      <c r="D1" s="110"/>
      <c r="E1" s="110"/>
      <c r="F1" s="110"/>
      <c r="G1" s="111"/>
    </row>
    <row r="2" spans="1:7" ht="15" customHeight="1" x14ac:dyDescent="0.25">
      <c r="A2" s="50" t="s">
        <v>356</v>
      </c>
      <c r="B2" s="51"/>
      <c r="C2" s="51"/>
      <c r="D2" s="51"/>
      <c r="E2" s="51"/>
      <c r="F2" s="51"/>
      <c r="G2" s="52"/>
    </row>
    <row r="3" spans="1:7" ht="15" customHeight="1" x14ac:dyDescent="0.25">
      <c r="A3" s="53" t="s">
        <v>20</v>
      </c>
      <c r="B3" s="100"/>
      <c r="C3" s="100"/>
      <c r="D3" s="100"/>
      <c r="E3" s="100"/>
      <c r="F3" s="100"/>
      <c r="G3" s="55"/>
    </row>
    <row r="4" spans="1:7" ht="15" customHeight="1" x14ac:dyDescent="0.25">
      <c r="A4" s="53" t="s">
        <v>105</v>
      </c>
      <c r="B4" s="100"/>
      <c r="C4" s="100"/>
      <c r="D4" s="100"/>
      <c r="E4" s="100"/>
      <c r="F4" s="100"/>
      <c r="G4" s="55"/>
    </row>
    <row r="5" spans="1:7" ht="15" customHeight="1" x14ac:dyDescent="0.25">
      <c r="A5" s="53" t="s">
        <v>355</v>
      </c>
      <c r="B5" s="100"/>
      <c r="C5" s="100"/>
      <c r="D5" s="100"/>
      <c r="E5" s="100"/>
      <c r="F5" s="100"/>
      <c r="G5" s="55"/>
    </row>
    <row r="6" spans="1:7" x14ac:dyDescent="0.25">
      <c r="A6" s="56" t="s">
        <v>0</v>
      </c>
      <c r="B6" s="57"/>
      <c r="C6" s="57"/>
      <c r="D6" s="57"/>
      <c r="E6" s="57"/>
      <c r="F6" s="57"/>
      <c r="G6" s="58"/>
    </row>
    <row r="7" spans="1:7" ht="15" customHeight="1" x14ac:dyDescent="0.25">
      <c r="A7" s="107" t="s">
        <v>1</v>
      </c>
      <c r="B7" s="109" t="s">
        <v>22</v>
      </c>
      <c r="C7" s="109"/>
      <c r="D7" s="109"/>
      <c r="E7" s="109"/>
      <c r="F7" s="109"/>
      <c r="G7" s="103" t="s">
        <v>23</v>
      </c>
    </row>
    <row r="8" spans="1:7" ht="30" x14ac:dyDescent="0.25">
      <c r="A8" s="108"/>
      <c r="B8" s="79" t="s">
        <v>24</v>
      </c>
      <c r="C8" s="80" t="s">
        <v>5</v>
      </c>
      <c r="D8" s="79" t="s">
        <v>6</v>
      </c>
      <c r="E8" s="79" t="s">
        <v>3</v>
      </c>
      <c r="F8" s="79" t="s">
        <v>4</v>
      </c>
      <c r="G8" s="102"/>
    </row>
    <row r="9" spans="1:7" ht="15.75" customHeight="1" x14ac:dyDescent="0.25">
      <c r="A9" s="5" t="s">
        <v>106</v>
      </c>
      <c r="B9" s="82">
        <f t="shared" ref="B9:G9" si="0">SUM(B10:B85)</f>
        <v>6026642879.5899982</v>
      </c>
      <c r="C9" s="82">
        <f t="shared" si="0"/>
        <v>2806363873.7600007</v>
      </c>
      <c r="D9" s="82">
        <f t="shared" si="0"/>
        <v>8833006753.3499985</v>
      </c>
      <c r="E9" s="82">
        <f t="shared" si="0"/>
        <v>2891409323.769999</v>
      </c>
      <c r="F9" s="82">
        <f t="shared" si="0"/>
        <v>2774261287.7199993</v>
      </c>
      <c r="G9" s="82">
        <f t="shared" si="0"/>
        <v>-5941597429.579999</v>
      </c>
    </row>
    <row r="10" spans="1:7" x14ac:dyDescent="0.25">
      <c r="A10" s="27" t="s">
        <v>274</v>
      </c>
      <c r="B10" s="85">
        <v>3036905.9699999997</v>
      </c>
      <c r="C10" s="85">
        <v>0</v>
      </c>
      <c r="D10" s="85">
        <v>3036905.9699999997</v>
      </c>
      <c r="E10" s="85">
        <v>1392569.5600000003</v>
      </c>
      <c r="F10" s="85">
        <v>1367237.54</v>
      </c>
      <c r="G10" s="85">
        <f>E10-D10</f>
        <v>-1644336.4099999995</v>
      </c>
    </row>
    <row r="11" spans="1:7" x14ac:dyDescent="0.25">
      <c r="A11" s="27" t="s">
        <v>275</v>
      </c>
      <c r="B11" s="85">
        <v>4681600.49</v>
      </c>
      <c r="C11" s="85">
        <v>44525.55</v>
      </c>
      <c r="D11" s="85">
        <v>4726126.04</v>
      </c>
      <c r="E11" s="85">
        <v>2060837.0400000003</v>
      </c>
      <c r="F11" s="85">
        <v>2057292.8100000003</v>
      </c>
      <c r="G11" s="85">
        <f t="shared" ref="G11:G74" si="1">E11-D11</f>
        <v>-2665289</v>
      </c>
    </row>
    <row r="12" spans="1:7" x14ac:dyDescent="0.25">
      <c r="A12" s="27" t="s">
        <v>276</v>
      </c>
      <c r="B12" s="85">
        <v>22842384.879999999</v>
      </c>
      <c r="C12" s="85">
        <v>321380.8</v>
      </c>
      <c r="D12" s="85">
        <v>23163765.68</v>
      </c>
      <c r="E12" s="85">
        <v>9842896.4699999988</v>
      </c>
      <c r="F12" s="85">
        <v>9753048.5</v>
      </c>
      <c r="G12" s="85">
        <f t="shared" si="1"/>
        <v>-13320869.210000001</v>
      </c>
    </row>
    <row r="13" spans="1:7" x14ac:dyDescent="0.25">
      <c r="A13" s="27" t="s">
        <v>277</v>
      </c>
      <c r="B13" s="85">
        <v>3606880.2</v>
      </c>
      <c r="C13" s="85">
        <v>0</v>
      </c>
      <c r="D13" s="85">
        <v>3606880.2</v>
      </c>
      <c r="E13" s="85">
        <v>1797112.23</v>
      </c>
      <c r="F13" s="85">
        <v>1797112.23</v>
      </c>
      <c r="G13" s="85">
        <f t="shared" si="1"/>
        <v>-1809767.9700000002</v>
      </c>
    </row>
    <row r="14" spans="1:7" x14ac:dyDescent="0.25">
      <c r="A14" s="27" t="s">
        <v>278</v>
      </c>
      <c r="B14" s="85">
        <v>171208452.66999999</v>
      </c>
      <c r="C14" s="85">
        <v>-147937308.05000001</v>
      </c>
      <c r="D14" s="85">
        <v>23271144.619999997</v>
      </c>
      <c r="E14" s="85">
        <v>10250316.980000002</v>
      </c>
      <c r="F14" s="85">
        <v>9891443.5399999991</v>
      </c>
      <c r="G14" s="85">
        <f t="shared" si="1"/>
        <v>-13020827.639999995</v>
      </c>
    </row>
    <row r="15" spans="1:7" x14ac:dyDescent="0.25">
      <c r="A15" s="27" t="s">
        <v>279</v>
      </c>
      <c r="B15" s="85">
        <v>19688024.369999997</v>
      </c>
      <c r="C15" s="85">
        <v>176349.09000000003</v>
      </c>
      <c r="D15" s="85">
        <v>19864373.459999993</v>
      </c>
      <c r="E15" s="85">
        <v>8420306.2099999972</v>
      </c>
      <c r="F15" s="85">
        <v>8104282.2400000002</v>
      </c>
      <c r="G15" s="85">
        <f t="shared" si="1"/>
        <v>-11444067.249999996</v>
      </c>
    </row>
    <row r="16" spans="1:7" x14ac:dyDescent="0.25">
      <c r="A16" s="27" t="s">
        <v>280</v>
      </c>
      <c r="B16" s="85">
        <v>13260319.92</v>
      </c>
      <c r="C16" s="85">
        <v>106803.37</v>
      </c>
      <c r="D16" s="85">
        <v>13367123.290000001</v>
      </c>
      <c r="E16" s="85">
        <v>4406288.1800000006</v>
      </c>
      <c r="F16" s="85">
        <v>4227593.0000000009</v>
      </c>
      <c r="G16" s="85">
        <f t="shared" si="1"/>
        <v>-8960835.1099999994</v>
      </c>
    </row>
    <row r="17" spans="1:7" x14ac:dyDescent="0.25">
      <c r="A17" s="27" t="s">
        <v>281</v>
      </c>
      <c r="B17" s="85">
        <v>40004773.290000007</v>
      </c>
      <c r="C17" s="85">
        <v>1544601.6900000002</v>
      </c>
      <c r="D17" s="85">
        <v>41549374.980000012</v>
      </c>
      <c r="E17" s="85">
        <v>20970449.810000002</v>
      </c>
      <c r="F17" s="85">
        <v>20165376.859999999</v>
      </c>
      <c r="G17" s="85">
        <f t="shared" si="1"/>
        <v>-20578925.170000009</v>
      </c>
    </row>
    <row r="18" spans="1:7" x14ac:dyDescent="0.25">
      <c r="A18" s="27" t="s">
        <v>282</v>
      </c>
      <c r="B18" s="85">
        <v>18515007.279999997</v>
      </c>
      <c r="C18" s="85">
        <v>17705757.350000001</v>
      </c>
      <c r="D18" s="85">
        <v>36220764.630000003</v>
      </c>
      <c r="E18" s="85">
        <v>8798398.1500000004</v>
      </c>
      <c r="F18" s="85">
        <v>8441787.2400000002</v>
      </c>
      <c r="G18" s="85">
        <f t="shared" si="1"/>
        <v>-27422366.480000004</v>
      </c>
    </row>
    <row r="19" spans="1:7" x14ac:dyDescent="0.25">
      <c r="A19" s="27" t="s">
        <v>283</v>
      </c>
      <c r="B19" s="85">
        <v>20519173.239999995</v>
      </c>
      <c r="C19" s="85">
        <v>19695454.690000001</v>
      </c>
      <c r="D19" s="85">
        <v>40214627.93</v>
      </c>
      <c r="E19" s="85">
        <v>8285445.9099999992</v>
      </c>
      <c r="F19" s="85">
        <v>7973538.8099999987</v>
      </c>
      <c r="G19" s="85">
        <f t="shared" si="1"/>
        <v>-31929182.02</v>
      </c>
    </row>
    <row r="20" spans="1:7" x14ac:dyDescent="0.25">
      <c r="A20" s="27" t="s">
        <v>284</v>
      </c>
      <c r="B20" s="85">
        <v>23538135.07</v>
      </c>
      <c r="C20" s="85">
        <v>60703294.660000004</v>
      </c>
      <c r="D20" s="85">
        <v>84241429.730000004</v>
      </c>
      <c r="E20" s="85">
        <v>15248646.109999999</v>
      </c>
      <c r="F20" s="85">
        <v>14752131.640000001</v>
      </c>
      <c r="G20" s="85">
        <f t="shared" si="1"/>
        <v>-68992783.620000005</v>
      </c>
    </row>
    <row r="21" spans="1:7" x14ac:dyDescent="0.25">
      <c r="A21" s="27" t="s">
        <v>285</v>
      </c>
      <c r="B21" s="85">
        <v>26532103.779999994</v>
      </c>
      <c r="C21" s="85">
        <v>73808.600000000006</v>
      </c>
      <c r="D21" s="85">
        <v>26605912.379999999</v>
      </c>
      <c r="E21" s="85">
        <v>11585689.179999998</v>
      </c>
      <c r="F21" s="85">
        <v>11144853.43</v>
      </c>
      <c r="G21" s="85">
        <f t="shared" si="1"/>
        <v>-15020223.200000001</v>
      </c>
    </row>
    <row r="22" spans="1:7" x14ac:dyDescent="0.25">
      <c r="A22" s="27" t="s">
        <v>286</v>
      </c>
      <c r="B22" s="85">
        <v>22086025.479999997</v>
      </c>
      <c r="C22" s="85">
        <v>6342911.7199999988</v>
      </c>
      <c r="D22" s="85">
        <v>28428937.199999999</v>
      </c>
      <c r="E22" s="85">
        <v>8851653.8000000007</v>
      </c>
      <c r="F22" s="85">
        <v>8511289.3100000005</v>
      </c>
      <c r="G22" s="85">
        <f t="shared" si="1"/>
        <v>-19577283.399999999</v>
      </c>
    </row>
    <row r="23" spans="1:7" x14ac:dyDescent="0.25">
      <c r="A23" s="27" t="s">
        <v>287</v>
      </c>
      <c r="B23" s="85">
        <v>2432072.7600000002</v>
      </c>
      <c r="C23" s="85">
        <v>-18775.830000000002</v>
      </c>
      <c r="D23" s="85">
        <v>2413296.9300000002</v>
      </c>
      <c r="E23" s="85">
        <v>1154638.75</v>
      </c>
      <c r="F23" s="85">
        <v>1119309.8800000001</v>
      </c>
      <c r="G23" s="85">
        <f t="shared" si="1"/>
        <v>-1258658.1800000002</v>
      </c>
    </row>
    <row r="24" spans="1:7" x14ac:dyDescent="0.25">
      <c r="A24" s="27" t="s">
        <v>288</v>
      </c>
      <c r="B24" s="85">
        <v>12171633.639999997</v>
      </c>
      <c r="C24" s="85">
        <v>131597.08000000002</v>
      </c>
      <c r="D24" s="85">
        <v>12303230.719999997</v>
      </c>
      <c r="E24" s="85">
        <v>4989631.9899999984</v>
      </c>
      <c r="F24" s="85">
        <v>4842255.42</v>
      </c>
      <c r="G24" s="85">
        <f t="shared" si="1"/>
        <v>-7313598.7299999986</v>
      </c>
    </row>
    <row r="25" spans="1:7" x14ac:dyDescent="0.25">
      <c r="A25" s="27" t="s">
        <v>289</v>
      </c>
      <c r="B25" s="85">
        <v>28681067.050000001</v>
      </c>
      <c r="C25" s="85">
        <v>616139.83999999985</v>
      </c>
      <c r="D25" s="85">
        <v>29297206.890000008</v>
      </c>
      <c r="E25" s="85">
        <v>10840718.490000002</v>
      </c>
      <c r="F25" s="85">
        <v>10427144.179999998</v>
      </c>
      <c r="G25" s="85">
        <f t="shared" si="1"/>
        <v>-18456488.400000006</v>
      </c>
    </row>
    <row r="26" spans="1:7" x14ac:dyDescent="0.25">
      <c r="A26" s="27" t="s">
        <v>290</v>
      </c>
      <c r="B26" s="85">
        <v>170395171.00999999</v>
      </c>
      <c r="C26" s="85">
        <v>8336693.5600000015</v>
      </c>
      <c r="D26" s="85">
        <v>178731864.57000002</v>
      </c>
      <c r="E26" s="85">
        <v>79800611.290000051</v>
      </c>
      <c r="F26" s="85">
        <v>77662521.200000033</v>
      </c>
      <c r="G26" s="85">
        <f t="shared" si="1"/>
        <v>-98931253.279999971</v>
      </c>
    </row>
    <row r="27" spans="1:7" x14ac:dyDescent="0.25">
      <c r="A27" s="27" t="s">
        <v>291</v>
      </c>
      <c r="B27" s="85">
        <v>63250185.840000004</v>
      </c>
      <c r="C27" s="85">
        <v>496919.58999999997</v>
      </c>
      <c r="D27" s="85">
        <v>63747105.43</v>
      </c>
      <c r="E27" s="85">
        <v>25272948.870000001</v>
      </c>
      <c r="F27" s="85">
        <v>24374042.899999995</v>
      </c>
      <c r="G27" s="85">
        <f t="shared" si="1"/>
        <v>-38474156.560000002</v>
      </c>
    </row>
    <row r="28" spans="1:7" x14ac:dyDescent="0.25">
      <c r="A28" s="27" t="s">
        <v>292</v>
      </c>
      <c r="B28" s="85">
        <v>11092981.870000003</v>
      </c>
      <c r="C28" s="85">
        <v>151443.81</v>
      </c>
      <c r="D28" s="85">
        <v>11244425.680000003</v>
      </c>
      <c r="E28" s="85">
        <v>5043474.5799999982</v>
      </c>
      <c r="F28" s="85">
        <v>4852131.5399999991</v>
      </c>
      <c r="G28" s="85">
        <f t="shared" si="1"/>
        <v>-6200951.1000000052</v>
      </c>
    </row>
    <row r="29" spans="1:7" x14ac:dyDescent="0.25">
      <c r="A29" s="27" t="s">
        <v>293</v>
      </c>
      <c r="B29" s="85">
        <v>55087260.030000001</v>
      </c>
      <c r="C29" s="85">
        <v>619275.22</v>
      </c>
      <c r="D29" s="85">
        <v>55706535.25</v>
      </c>
      <c r="E29" s="85">
        <v>24175323.289999995</v>
      </c>
      <c r="F29" s="85">
        <v>23265257.579999994</v>
      </c>
      <c r="G29" s="85">
        <f t="shared" si="1"/>
        <v>-31531211.960000005</v>
      </c>
    </row>
    <row r="30" spans="1:7" x14ac:dyDescent="0.25">
      <c r="A30" s="27" t="s">
        <v>294</v>
      </c>
      <c r="B30" s="85">
        <v>43968182.269999996</v>
      </c>
      <c r="C30" s="85">
        <v>70534440.179999992</v>
      </c>
      <c r="D30" s="85">
        <v>114502622.45</v>
      </c>
      <c r="E30" s="85">
        <v>51192041.060000002</v>
      </c>
      <c r="F30" s="85">
        <v>47888270.82</v>
      </c>
      <c r="G30" s="85">
        <f t="shared" si="1"/>
        <v>-63310581.390000001</v>
      </c>
    </row>
    <row r="31" spans="1:7" x14ac:dyDescent="0.25">
      <c r="A31" s="27" t="s">
        <v>295</v>
      </c>
      <c r="B31" s="85">
        <v>1447165768.6599998</v>
      </c>
      <c r="C31" s="85">
        <v>204134057.00999999</v>
      </c>
      <c r="D31" s="85">
        <v>1651299825.6699994</v>
      </c>
      <c r="E31" s="85">
        <v>681238212.01999986</v>
      </c>
      <c r="F31" s="85">
        <v>666980469.71999979</v>
      </c>
      <c r="G31" s="85">
        <f t="shared" si="1"/>
        <v>-970061613.6499995</v>
      </c>
    </row>
    <row r="32" spans="1:7" x14ac:dyDescent="0.25">
      <c r="A32" s="27" t="s">
        <v>296</v>
      </c>
      <c r="B32" s="85">
        <v>67711062.680000022</v>
      </c>
      <c r="C32" s="85">
        <v>26772527.280000012</v>
      </c>
      <c r="D32" s="85">
        <v>94483589.960000008</v>
      </c>
      <c r="E32" s="85">
        <v>26528817.029999994</v>
      </c>
      <c r="F32" s="85">
        <v>25547454.009999998</v>
      </c>
      <c r="G32" s="85">
        <f t="shared" si="1"/>
        <v>-67954772.930000007</v>
      </c>
    </row>
    <row r="33" spans="1:7" x14ac:dyDescent="0.25">
      <c r="A33" s="27" t="s">
        <v>297</v>
      </c>
      <c r="B33" s="85">
        <v>28260409.830000002</v>
      </c>
      <c r="C33" s="85">
        <v>2390523.9299999997</v>
      </c>
      <c r="D33" s="85">
        <v>30650933.760000002</v>
      </c>
      <c r="E33" s="85">
        <v>11059874.199999997</v>
      </c>
      <c r="F33" s="85">
        <v>10965704.729999997</v>
      </c>
      <c r="G33" s="85">
        <f t="shared" si="1"/>
        <v>-19591059.560000002</v>
      </c>
    </row>
    <row r="34" spans="1:7" x14ac:dyDescent="0.25">
      <c r="A34" s="27" t="s">
        <v>298</v>
      </c>
      <c r="B34" s="85">
        <v>25638055.829999998</v>
      </c>
      <c r="C34" s="85">
        <v>5094114.68</v>
      </c>
      <c r="D34" s="85">
        <v>30732170.509999998</v>
      </c>
      <c r="E34" s="85">
        <v>8093512.4100000001</v>
      </c>
      <c r="F34" s="85">
        <v>8093512.4100000001</v>
      </c>
      <c r="G34" s="85">
        <f t="shared" si="1"/>
        <v>-22638658.099999998</v>
      </c>
    </row>
    <row r="35" spans="1:7" x14ac:dyDescent="0.25">
      <c r="A35" s="27" t="s">
        <v>299</v>
      </c>
      <c r="B35" s="85">
        <v>145827844.61000001</v>
      </c>
      <c r="C35" s="85">
        <v>93122086.989999995</v>
      </c>
      <c r="D35" s="85">
        <v>238949931.60000002</v>
      </c>
      <c r="E35" s="85">
        <v>44310363.959999986</v>
      </c>
      <c r="F35" s="85">
        <v>44257617.899999991</v>
      </c>
      <c r="G35" s="85">
        <f t="shared" si="1"/>
        <v>-194639567.64000005</v>
      </c>
    </row>
    <row r="36" spans="1:7" x14ac:dyDescent="0.25">
      <c r="A36" s="27" t="s">
        <v>300</v>
      </c>
      <c r="B36" s="85">
        <v>8972445.7200000007</v>
      </c>
      <c r="C36" s="85">
        <v>683967.93</v>
      </c>
      <c r="D36" s="85">
        <v>9656413.6499999966</v>
      </c>
      <c r="E36" s="85">
        <v>3575234.2100000004</v>
      </c>
      <c r="F36" s="85">
        <v>3573737.0100000002</v>
      </c>
      <c r="G36" s="85">
        <f t="shared" si="1"/>
        <v>-6081179.4399999958</v>
      </c>
    </row>
    <row r="37" spans="1:7" x14ac:dyDescent="0.25">
      <c r="A37" s="27" t="s">
        <v>301</v>
      </c>
      <c r="B37" s="85">
        <v>6194066.4799999995</v>
      </c>
      <c r="C37" s="85">
        <v>658424.52</v>
      </c>
      <c r="D37" s="85">
        <v>6852490.9999999981</v>
      </c>
      <c r="E37" s="85">
        <v>2359029.89</v>
      </c>
      <c r="F37" s="85">
        <v>2274491.79</v>
      </c>
      <c r="G37" s="85">
        <f t="shared" si="1"/>
        <v>-4493461.1099999975</v>
      </c>
    </row>
    <row r="38" spans="1:7" x14ac:dyDescent="0.25">
      <c r="A38" s="27" t="s">
        <v>302</v>
      </c>
      <c r="B38" s="85">
        <v>77815257.63000001</v>
      </c>
      <c r="C38" s="85">
        <v>7865868.2000000002</v>
      </c>
      <c r="D38" s="85">
        <v>85681125.830000028</v>
      </c>
      <c r="E38" s="85">
        <v>34175617.129999995</v>
      </c>
      <c r="F38" s="85">
        <v>34129171.149999999</v>
      </c>
      <c r="G38" s="85">
        <f t="shared" si="1"/>
        <v>-51505508.700000033</v>
      </c>
    </row>
    <row r="39" spans="1:7" x14ac:dyDescent="0.25">
      <c r="A39" s="27" t="s">
        <v>303</v>
      </c>
      <c r="B39" s="85">
        <v>3305274.4899999998</v>
      </c>
      <c r="C39" s="85">
        <v>153152.13999999998</v>
      </c>
      <c r="D39" s="85">
        <v>3458426.6299999994</v>
      </c>
      <c r="E39" s="85">
        <v>1268898.79</v>
      </c>
      <c r="F39" s="85">
        <v>1268867.79</v>
      </c>
      <c r="G39" s="85">
        <f t="shared" si="1"/>
        <v>-2189527.8399999994</v>
      </c>
    </row>
    <row r="40" spans="1:7" x14ac:dyDescent="0.25">
      <c r="A40" s="27" t="s">
        <v>304</v>
      </c>
      <c r="B40" s="85">
        <v>12000804.169999998</v>
      </c>
      <c r="C40" s="85">
        <v>603635.02999999991</v>
      </c>
      <c r="D40" s="85">
        <v>12604439.199999999</v>
      </c>
      <c r="E40" s="85">
        <v>5339305.95</v>
      </c>
      <c r="F40" s="85">
        <v>5337748.2600000007</v>
      </c>
      <c r="G40" s="85">
        <f t="shared" si="1"/>
        <v>-7265133.2499999991</v>
      </c>
    </row>
    <row r="41" spans="1:7" x14ac:dyDescent="0.25">
      <c r="A41" s="27" t="s">
        <v>305</v>
      </c>
      <c r="B41" s="85">
        <v>33790620.590000004</v>
      </c>
      <c r="C41" s="85">
        <v>2046182.1700000002</v>
      </c>
      <c r="D41" s="85">
        <v>35836802.760000028</v>
      </c>
      <c r="E41" s="85">
        <v>14156077.330000002</v>
      </c>
      <c r="F41" s="85">
        <v>14141475.860000001</v>
      </c>
      <c r="G41" s="85">
        <f t="shared" si="1"/>
        <v>-21680725.430000026</v>
      </c>
    </row>
    <row r="42" spans="1:7" x14ac:dyDescent="0.25">
      <c r="A42" s="27" t="s">
        <v>306</v>
      </c>
      <c r="B42" s="85">
        <v>21001516.679999996</v>
      </c>
      <c r="C42" s="85">
        <v>9688267.6300000027</v>
      </c>
      <c r="D42" s="85">
        <v>30689784.309999999</v>
      </c>
      <c r="E42" s="85">
        <v>7912444.5599999977</v>
      </c>
      <c r="F42" s="85">
        <v>7862195.4999999991</v>
      </c>
      <c r="G42" s="85">
        <f t="shared" si="1"/>
        <v>-22777339.75</v>
      </c>
    </row>
    <row r="43" spans="1:7" x14ac:dyDescent="0.25">
      <c r="A43" s="27" t="s">
        <v>307</v>
      </c>
      <c r="B43" s="85">
        <v>118431651</v>
      </c>
      <c r="C43" s="85">
        <v>354743.13000000053</v>
      </c>
      <c r="D43" s="85">
        <v>118786394.13000003</v>
      </c>
      <c r="E43" s="85">
        <v>69595614.170000002</v>
      </c>
      <c r="F43" s="85">
        <v>66823035.950000003</v>
      </c>
      <c r="G43" s="85">
        <f t="shared" si="1"/>
        <v>-49190779.960000023</v>
      </c>
    </row>
    <row r="44" spans="1:7" x14ac:dyDescent="0.25">
      <c r="A44" s="27" t="s">
        <v>308</v>
      </c>
      <c r="B44" s="85">
        <v>167858901.67000002</v>
      </c>
      <c r="C44" s="85">
        <v>18883960.48</v>
      </c>
      <c r="D44" s="85">
        <v>186742862.14999995</v>
      </c>
      <c r="E44" s="85">
        <v>60893120.160000026</v>
      </c>
      <c r="F44" s="85">
        <v>59496295.13000001</v>
      </c>
      <c r="G44" s="85">
        <f t="shared" si="1"/>
        <v>-125849741.98999992</v>
      </c>
    </row>
    <row r="45" spans="1:7" x14ac:dyDescent="0.25">
      <c r="A45" s="27" t="s">
        <v>309</v>
      </c>
      <c r="B45" s="85">
        <v>15102205.699999997</v>
      </c>
      <c r="C45" s="85">
        <v>2973.0599999999922</v>
      </c>
      <c r="D45" s="85">
        <v>15105178.759999996</v>
      </c>
      <c r="E45" s="85">
        <v>6936315.3300000001</v>
      </c>
      <c r="F45" s="85">
        <v>6608913.8399999989</v>
      </c>
      <c r="G45" s="85">
        <f t="shared" si="1"/>
        <v>-8168863.429999996</v>
      </c>
    </row>
    <row r="46" spans="1:7" x14ac:dyDescent="0.25">
      <c r="A46" s="27" t="s">
        <v>310</v>
      </c>
      <c r="B46" s="85">
        <v>96449965.88000001</v>
      </c>
      <c r="C46" s="85">
        <v>99529367.980000004</v>
      </c>
      <c r="D46" s="85">
        <v>195979333.85999998</v>
      </c>
      <c r="E46" s="85">
        <v>62596207.959999993</v>
      </c>
      <c r="F46" s="85">
        <v>60890704.57</v>
      </c>
      <c r="G46" s="85">
        <f t="shared" si="1"/>
        <v>-133383125.89999999</v>
      </c>
    </row>
    <row r="47" spans="1:7" x14ac:dyDescent="0.25">
      <c r="A47" s="27" t="s">
        <v>311</v>
      </c>
      <c r="B47" s="85">
        <v>105896401.92</v>
      </c>
      <c r="C47" s="85">
        <v>9541923.0699999984</v>
      </c>
      <c r="D47" s="85">
        <v>115438324.98999999</v>
      </c>
      <c r="E47" s="85">
        <v>43697994.530000001</v>
      </c>
      <c r="F47" s="85">
        <v>42133759.390000001</v>
      </c>
      <c r="G47" s="85">
        <f t="shared" si="1"/>
        <v>-71740330.459999993</v>
      </c>
    </row>
    <row r="48" spans="1:7" x14ac:dyDescent="0.25">
      <c r="A48" s="27" t="s">
        <v>312</v>
      </c>
      <c r="B48" s="85">
        <v>5537956.8300000001</v>
      </c>
      <c r="C48" s="85">
        <v>93140427.810000002</v>
      </c>
      <c r="D48" s="85">
        <v>98678384.639999986</v>
      </c>
      <c r="E48" s="85">
        <v>41003257.560000002</v>
      </c>
      <c r="F48" s="85">
        <v>38167033.780000001</v>
      </c>
      <c r="G48" s="85">
        <f t="shared" si="1"/>
        <v>-57675127.079999983</v>
      </c>
    </row>
    <row r="49" spans="1:7" x14ac:dyDescent="0.25">
      <c r="A49" s="27" t="s">
        <v>313</v>
      </c>
      <c r="B49" s="85">
        <v>1600104.1199999999</v>
      </c>
      <c r="C49" s="85">
        <v>-751531.64</v>
      </c>
      <c r="D49" s="85">
        <v>848572.48</v>
      </c>
      <c r="E49" s="85">
        <v>328918</v>
      </c>
      <c r="F49" s="85">
        <v>328918</v>
      </c>
      <c r="G49" s="85">
        <f t="shared" si="1"/>
        <v>-519654.48</v>
      </c>
    </row>
    <row r="50" spans="1:7" x14ac:dyDescent="0.25">
      <c r="A50" s="27" t="s">
        <v>314</v>
      </c>
      <c r="B50" s="85">
        <v>25000000</v>
      </c>
      <c r="C50" s="85">
        <v>7680042.7599999998</v>
      </c>
      <c r="D50" s="85">
        <v>32680042.760000002</v>
      </c>
      <c r="E50" s="85">
        <v>13729993.789999999</v>
      </c>
      <c r="F50" s="85">
        <v>13729993.789999999</v>
      </c>
      <c r="G50" s="85">
        <f t="shared" si="1"/>
        <v>-18950048.970000003</v>
      </c>
    </row>
    <row r="51" spans="1:7" x14ac:dyDescent="0.25">
      <c r="A51" s="27" t="s">
        <v>315</v>
      </c>
      <c r="B51" s="85">
        <v>81589274.450000003</v>
      </c>
      <c r="C51" s="85">
        <v>5505611.5899999989</v>
      </c>
      <c r="D51" s="85">
        <v>87094886.039999977</v>
      </c>
      <c r="E51" s="85">
        <v>32863114.599999994</v>
      </c>
      <c r="F51" s="85">
        <v>31597680.939999994</v>
      </c>
      <c r="G51" s="85">
        <f t="shared" si="1"/>
        <v>-54231771.439999983</v>
      </c>
    </row>
    <row r="52" spans="1:7" x14ac:dyDescent="0.25">
      <c r="A52" s="27" t="s">
        <v>316</v>
      </c>
      <c r="B52" s="85">
        <v>9048464.7100000009</v>
      </c>
      <c r="C52" s="85">
        <v>-3044.6300000000083</v>
      </c>
      <c r="D52" s="85">
        <v>9045420.0800000001</v>
      </c>
      <c r="E52" s="85">
        <v>4115474.8499999992</v>
      </c>
      <c r="F52" s="85">
        <v>3963302.73</v>
      </c>
      <c r="G52" s="85">
        <f t="shared" si="1"/>
        <v>-4929945.2300000004</v>
      </c>
    </row>
    <row r="53" spans="1:7" x14ac:dyDescent="0.25">
      <c r="A53" s="27" t="s">
        <v>317</v>
      </c>
      <c r="B53" s="85">
        <v>57672510.219999999</v>
      </c>
      <c r="C53" s="85">
        <v>24170856.129999999</v>
      </c>
      <c r="D53" s="85">
        <v>81843366.349999994</v>
      </c>
      <c r="E53" s="85">
        <v>53436254.259999998</v>
      </c>
      <c r="F53" s="85">
        <v>51472197.460000001</v>
      </c>
      <c r="G53" s="85">
        <f t="shared" si="1"/>
        <v>-28407112.089999996</v>
      </c>
    </row>
    <row r="54" spans="1:7" x14ac:dyDescent="0.25">
      <c r="A54" s="27" t="s">
        <v>318</v>
      </c>
      <c r="B54" s="85">
        <v>43920567.489999995</v>
      </c>
      <c r="C54" s="85">
        <v>39477930.379999995</v>
      </c>
      <c r="D54" s="85">
        <v>83398497.870000035</v>
      </c>
      <c r="E54" s="85">
        <v>25239163.200000007</v>
      </c>
      <c r="F54" s="85">
        <v>24213138.610000003</v>
      </c>
      <c r="G54" s="85">
        <f t="shared" si="1"/>
        <v>-58159334.670000032</v>
      </c>
    </row>
    <row r="55" spans="1:7" x14ac:dyDescent="0.25">
      <c r="A55" s="27" t="s">
        <v>319</v>
      </c>
      <c r="B55" s="85">
        <v>6941502.080000001</v>
      </c>
      <c r="C55" s="85">
        <v>32884570.629999999</v>
      </c>
      <c r="D55" s="85">
        <v>39826072.709999986</v>
      </c>
      <c r="E55" s="85">
        <v>7826554.4300000006</v>
      </c>
      <c r="F55" s="85">
        <v>7748973.4400000004</v>
      </c>
      <c r="G55" s="85">
        <f t="shared" si="1"/>
        <v>-31999518.279999986</v>
      </c>
    </row>
    <row r="56" spans="1:7" x14ac:dyDescent="0.25">
      <c r="A56" s="27" t="s">
        <v>320</v>
      </c>
      <c r="B56" s="85">
        <v>65954828.060000002</v>
      </c>
      <c r="C56" s="85">
        <v>60152523.080000013</v>
      </c>
      <c r="D56" s="85">
        <v>126107351.13999999</v>
      </c>
      <c r="E56" s="85">
        <v>42340994.769999996</v>
      </c>
      <c r="F56" s="85">
        <v>41127885.609999999</v>
      </c>
      <c r="G56" s="85">
        <f t="shared" si="1"/>
        <v>-83766356.36999999</v>
      </c>
    </row>
    <row r="57" spans="1:7" x14ac:dyDescent="0.25">
      <c r="A57" s="27" t="s">
        <v>321</v>
      </c>
      <c r="B57" s="85">
        <v>63688359.219999991</v>
      </c>
      <c r="C57" s="85">
        <v>40879249.57</v>
      </c>
      <c r="D57" s="85">
        <v>104567608.78999998</v>
      </c>
      <c r="E57" s="85">
        <v>31354846</v>
      </c>
      <c r="F57" s="85">
        <v>30174196.82</v>
      </c>
      <c r="G57" s="85">
        <f t="shared" si="1"/>
        <v>-73212762.789999977</v>
      </c>
    </row>
    <row r="58" spans="1:7" x14ac:dyDescent="0.25">
      <c r="A58" s="27" t="s">
        <v>322</v>
      </c>
      <c r="B58" s="85">
        <v>179608352.67999998</v>
      </c>
      <c r="C58" s="85">
        <v>400706715.72999996</v>
      </c>
      <c r="D58" s="85">
        <v>580315068.41000021</v>
      </c>
      <c r="E58" s="85">
        <v>81816842.340000004</v>
      </c>
      <c r="F58" s="85">
        <v>79857516.480000019</v>
      </c>
      <c r="G58" s="85">
        <f t="shared" si="1"/>
        <v>-498498226.07000017</v>
      </c>
    </row>
    <row r="59" spans="1:7" x14ac:dyDescent="0.25">
      <c r="A59" s="27" t="s">
        <v>323</v>
      </c>
      <c r="B59" s="85">
        <v>1124190930.7500005</v>
      </c>
      <c r="C59" s="85">
        <v>1345499369.6800001</v>
      </c>
      <c r="D59" s="85">
        <v>2469690300.4299994</v>
      </c>
      <c r="E59" s="85">
        <v>414552604.88999981</v>
      </c>
      <c r="F59" s="85">
        <v>402878809.05999982</v>
      </c>
      <c r="G59" s="85">
        <f t="shared" si="1"/>
        <v>-2055137695.5399995</v>
      </c>
    </row>
    <row r="60" spans="1:7" x14ac:dyDescent="0.25">
      <c r="A60" s="27" t="s">
        <v>324</v>
      </c>
      <c r="B60" s="85">
        <v>96235596.829999983</v>
      </c>
      <c r="C60" s="85">
        <v>27591588.760000002</v>
      </c>
      <c r="D60" s="85">
        <v>123827185.59</v>
      </c>
      <c r="E60" s="85">
        <v>58741751.210000001</v>
      </c>
      <c r="F60" s="85">
        <v>56765237.069999985</v>
      </c>
      <c r="G60" s="85">
        <f t="shared" si="1"/>
        <v>-65085434.380000003</v>
      </c>
    </row>
    <row r="61" spans="1:7" x14ac:dyDescent="0.25">
      <c r="A61" s="27" t="s">
        <v>325</v>
      </c>
      <c r="B61" s="85">
        <v>0</v>
      </c>
      <c r="C61" s="85">
        <v>3394651</v>
      </c>
      <c r="D61" s="85">
        <v>3394651</v>
      </c>
      <c r="E61" s="85">
        <v>0</v>
      </c>
      <c r="F61" s="85">
        <v>0</v>
      </c>
      <c r="G61" s="85">
        <f t="shared" si="1"/>
        <v>-3394651</v>
      </c>
    </row>
    <row r="62" spans="1:7" x14ac:dyDescent="0.25">
      <c r="A62" s="27" t="s">
        <v>326</v>
      </c>
      <c r="B62" s="85">
        <v>161281956.53000006</v>
      </c>
      <c r="C62" s="85">
        <v>-47017817.340000004</v>
      </c>
      <c r="D62" s="85">
        <v>114264139.19000004</v>
      </c>
      <c r="E62" s="85">
        <v>81925369.790000007</v>
      </c>
      <c r="F62" s="85">
        <v>79923461.460000008</v>
      </c>
      <c r="G62" s="85">
        <f t="shared" si="1"/>
        <v>-32338769.400000036</v>
      </c>
    </row>
    <row r="63" spans="1:7" x14ac:dyDescent="0.25">
      <c r="A63" s="27" t="s">
        <v>327</v>
      </c>
      <c r="B63" s="85">
        <v>111580774.41</v>
      </c>
      <c r="C63" s="85">
        <v>22451148.290000003</v>
      </c>
      <c r="D63" s="85">
        <v>134031922.69999999</v>
      </c>
      <c r="E63" s="85">
        <v>35424742.720000006</v>
      </c>
      <c r="F63" s="85">
        <v>33825798.549999997</v>
      </c>
      <c r="G63" s="85">
        <f t="shared" si="1"/>
        <v>-98607179.979999989</v>
      </c>
    </row>
    <row r="64" spans="1:7" x14ac:dyDescent="0.25">
      <c r="A64" s="27" t="s">
        <v>328</v>
      </c>
      <c r="B64" s="85">
        <v>5425238.2200000007</v>
      </c>
      <c r="C64" s="85">
        <v>27717446.189999998</v>
      </c>
      <c r="D64" s="85">
        <v>33142684.41</v>
      </c>
      <c r="E64" s="85">
        <v>5724030.1299999999</v>
      </c>
      <c r="F64" s="85">
        <v>5504959.6400000006</v>
      </c>
      <c r="G64" s="85">
        <f t="shared" si="1"/>
        <v>-27418654.280000001</v>
      </c>
    </row>
    <row r="65" spans="1:7" x14ac:dyDescent="0.25">
      <c r="A65" s="27" t="s">
        <v>329</v>
      </c>
      <c r="B65" s="85">
        <v>14890535.440000005</v>
      </c>
      <c r="C65" s="85">
        <v>2779080.08</v>
      </c>
      <c r="D65" s="85">
        <v>17669615.520000011</v>
      </c>
      <c r="E65" s="85">
        <v>6993518.870000001</v>
      </c>
      <c r="F65" s="85">
        <v>6831088.0400000019</v>
      </c>
      <c r="G65" s="85">
        <f t="shared" si="1"/>
        <v>-10676096.65000001</v>
      </c>
    </row>
    <row r="66" spans="1:7" x14ac:dyDescent="0.25">
      <c r="A66" s="27" t="s">
        <v>330</v>
      </c>
      <c r="B66" s="85">
        <v>4995784.0399999991</v>
      </c>
      <c r="C66" s="85">
        <v>390505.71000000008</v>
      </c>
      <c r="D66" s="85">
        <v>5386289.7500000019</v>
      </c>
      <c r="E66" s="85">
        <v>2104649.25</v>
      </c>
      <c r="F66" s="85">
        <v>2022037.0800000005</v>
      </c>
      <c r="G66" s="85">
        <f t="shared" si="1"/>
        <v>-3281640.5000000019</v>
      </c>
    </row>
    <row r="67" spans="1:7" x14ac:dyDescent="0.25">
      <c r="A67" s="27" t="s">
        <v>331</v>
      </c>
      <c r="B67" s="85">
        <v>17753385.830000002</v>
      </c>
      <c r="C67" s="85">
        <v>-1275164.71</v>
      </c>
      <c r="D67" s="85">
        <v>16478221.120000001</v>
      </c>
      <c r="E67" s="85">
        <v>6602021.8700000029</v>
      </c>
      <c r="F67" s="85">
        <v>6329858.3000000007</v>
      </c>
      <c r="G67" s="85">
        <f t="shared" si="1"/>
        <v>-9876199.2499999981</v>
      </c>
    </row>
    <row r="68" spans="1:7" x14ac:dyDescent="0.25">
      <c r="A68" s="27" t="s">
        <v>332</v>
      </c>
      <c r="B68" s="85">
        <v>3373591.9699999997</v>
      </c>
      <c r="C68" s="85">
        <v>11825.65</v>
      </c>
      <c r="D68" s="85">
        <v>3385417.6199999996</v>
      </c>
      <c r="E68" s="85">
        <v>1521850.5500000003</v>
      </c>
      <c r="F68" s="85">
        <v>1466236.31</v>
      </c>
      <c r="G68" s="85">
        <f t="shared" si="1"/>
        <v>-1863567.0699999994</v>
      </c>
    </row>
    <row r="69" spans="1:7" x14ac:dyDescent="0.25">
      <c r="A69" s="27" t="s">
        <v>333</v>
      </c>
      <c r="B69" s="85">
        <v>25005785</v>
      </c>
      <c r="C69" s="85">
        <v>21450000</v>
      </c>
      <c r="D69" s="85">
        <v>46455785</v>
      </c>
      <c r="E69" s="85">
        <v>34453374</v>
      </c>
      <c r="F69" s="85">
        <v>32452892</v>
      </c>
      <c r="G69" s="85">
        <f t="shared" si="1"/>
        <v>-12002411</v>
      </c>
    </row>
    <row r="70" spans="1:7" x14ac:dyDescent="0.25">
      <c r="A70" s="27" t="s">
        <v>334</v>
      </c>
      <c r="B70" s="85">
        <v>109750135.59</v>
      </c>
      <c r="C70" s="85">
        <v>0</v>
      </c>
      <c r="D70" s="85">
        <v>109750135.59</v>
      </c>
      <c r="E70" s="85">
        <v>64020912.799999997</v>
      </c>
      <c r="F70" s="85">
        <v>54875068.159999996</v>
      </c>
      <c r="G70" s="85">
        <f t="shared" si="1"/>
        <v>-45729222.790000007</v>
      </c>
    </row>
    <row r="71" spans="1:7" x14ac:dyDescent="0.25">
      <c r="A71" s="27" t="s">
        <v>335</v>
      </c>
      <c r="B71" s="85">
        <v>78811152</v>
      </c>
      <c r="C71" s="85">
        <v>48564100.089999996</v>
      </c>
      <c r="D71" s="85">
        <v>127375252.09</v>
      </c>
      <c r="E71" s="85">
        <v>74334929.329999998</v>
      </c>
      <c r="F71" s="85">
        <v>71483999.329999998</v>
      </c>
      <c r="G71" s="85">
        <f t="shared" si="1"/>
        <v>-53040322.760000005</v>
      </c>
    </row>
    <row r="72" spans="1:7" x14ac:dyDescent="0.25">
      <c r="A72" s="27" t="s">
        <v>336</v>
      </c>
      <c r="B72" s="85">
        <v>151141066.78999999</v>
      </c>
      <c r="C72" s="85">
        <v>52922313</v>
      </c>
      <c r="D72" s="85">
        <v>204063379.78999999</v>
      </c>
      <c r="E72" s="85">
        <v>97178355</v>
      </c>
      <c r="F72" s="85">
        <v>85092849</v>
      </c>
      <c r="G72" s="85">
        <f t="shared" si="1"/>
        <v>-106885024.78999999</v>
      </c>
    </row>
    <row r="73" spans="1:7" x14ac:dyDescent="0.25">
      <c r="A73" s="27" t="s">
        <v>337</v>
      </c>
      <c r="B73" s="85">
        <v>16047408</v>
      </c>
      <c r="C73" s="85">
        <v>10000000</v>
      </c>
      <c r="D73" s="85">
        <v>26047408</v>
      </c>
      <c r="E73" s="85">
        <v>19360988</v>
      </c>
      <c r="F73" s="85">
        <v>18023704</v>
      </c>
      <c r="G73" s="85">
        <f t="shared" si="1"/>
        <v>-6686420</v>
      </c>
    </row>
    <row r="74" spans="1:7" x14ac:dyDescent="0.25">
      <c r="A74" s="27" t="s">
        <v>338</v>
      </c>
      <c r="B74" s="85">
        <v>0</v>
      </c>
      <c r="C74" s="85">
        <v>10971368</v>
      </c>
      <c r="D74" s="85">
        <v>10971368</v>
      </c>
      <c r="E74" s="85">
        <v>7971368</v>
      </c>
      <c r="F74" s="85">
        <v>7971368</v>
      </c>
      <c r="G74" s="85">
        <f t="shared" si="1"/>
        <v>-3000000</v>
      </c>
    </row>
    <row r="75" spans="1:7" x14ac:dyDescent="0.25">
      <c r="A75" s="27" t="s">
        <v>339</v>
      </c>
      <c r="B75" s="85">
        <v>67045949</v>
      </c>
      <c r="C75" s="85">
        <v>0</v>
      </c>
      <c r="D75" s="85">
        <v>67045949</v>
      </c>
      <c r="E75" s="85">
        <v>39110134</v>
      </c>
      <c r="F75" s="85">
        <v>33522972</v>
      </c>
      <c r="G75" s="85">
        <f t="shared" ref="G75:G85" si="2">E75-D75</f>
        <v>-27935815</v>
      </c>
    </row>
    <row r="76" spans="1:7" x14ac:dyDescent="0.25">
      <c r="A76" s="27" t="s">
        <v>340</v>
      </c>
      <c r="B76" s="85">
        <v>69252576</v>
      </c>
      <c r="C76" s="85">
        <v>10990974.379999999</v>
      </c>
      <c r="D76" s="85">
        <v>80243550.379999995</v>
      </c>
      <c r="E76" s="85">
        <v>54258310</v>
      </c>
      <c r="F76" s="85">
        <v>49337262</v>
      </c>
      <c r="G76" s="85">
        <f t="shared" si="2"/>
        <v>-25985240.379999995</v>
      </c>
    </row>
    <row r="77" spans="1:7" x14ac:dyDescent="0.25">
      <c r="A77" s="27" t="s">
        <v>341</v>
      </c>
      <c r="B77" s="85">
        <v>22800167</v>
      </c>
      <c r="C77" s="85">
        <v>24064691.060000002</v>
      </c>
      <c r="D77" s="85">
        <v>46864858.060000002</v>
      </c>
      <c r="E77" s="85">
        <v>23754894.539999999</v>
      </c>
      <c r="F77" s="85">
        <v>21854880.619999997</v>
      </c>
      <c r="G77" s="85">
        <f t="shared" si="2"/>
        <v>-23109963.520000003</v>
      </c>
    </row>
    <row r="78" spans="1:7" x14ac:dyDescent="0.25">
      <c r="A78" s="27" t="s">
        <v>342</v>
      </c>
      <c r="B78" s="85">
        <v>24357976</v>
      </c>
      <c r="C78" s="85">
        <v>1408828</v>
      </c>
      <c r="D78" s="85">
        <v>25766804</v>
      </c>
      <c r="E78" s="85">
        <v>15617652</v>
      </c>
      <c r="F78" s="85">
        <v>13587820</v>
      </c>
      <c r="G78" s="85">
        <f t="shared" si="2"/>
        <v>-10149152</v>
      </c>
    </row>
    <row r="79" spans="1:7" x14ac:dyDescent="0.25">
      <c r="A79" s="27" t="s">
        <v>343</v>
      </c>
      <c r="B79" s="85">
        <v>15220623.550000001</v>
      </c>
      <c r="C79" s="85">
        <v>-423495.54000000004</v>
      </c>
      <c r="D79" s="85">
        <v>14797128.009999998</v>
      </c>
      <c r="E79" s="85">
        <v>242921.90999999997</v>
      </c>
      <c r="F79" s="85">
        <v>0</v>
      </c>
      <c r="G79" s="85">
        <f t="shared" si="2"/>
        <v>-14554206.099999998</v>
      </c>
    </row>
    <row r="80" spans="1:7" x14ac:dyDescent="0.25">
      <c r="A80" s="27" t="s">
        <v>344</v>
      </c>
      <c r="B80" s="85">
        <v>43084451.509999998</v>
      </c>
      <c r="C80" s="85">
        <v>6293498.8900000006</v>
      </c>
      <c r="D80" s="85">
        <v>49377950.399999999</v>
      </c>
      <c r="E80" s="85">
        <v>28272564.890000001</v>
      </c>
      <c r="F80" s="85">
        <v>28272564.890000001</v>
      </c>
      <c r="G80" s="85">
        <f t="shared" si="2"/>
        <v>-21105385.509999998</v>
      </c>
    </row>
    <row r="81" spans="1:7" x14ac:dyDescent="0.25">
      <c r="A81" s="27" t="s">
        <v>345</v>
      </c>
      <c r="B81" s="85">
        <v>15937205</v>
      </c>
      <c r="C81" s="85">
        <v>0</v>
      </c>
      <c r="D81" s="85">
        <v>15937205</v>
      </c>
      <c r="E81" s="85">
        <v>9296707</v>
      </c>
      <c r="F81" s="85">
        <v>7968606</v>
      </c>
      <c r="G81" s="85">
        <f t="shared" si="2"/>
        <v>-6640498</v>
      </c>
    </row>
    <row r="82" spans="1:7" x14ac:dyDescent="0.25">
      <c r="A82" s="27" t="s">
        <v>346</v>
      </c>
      <c r="B82" s="85">
        <v>0</v>
      </c>
      <c r="C82" s="85">
        <v>721500</v>
      </c>
      <c r="D82" s="85">
        <v>721500</v>
      </c>
      <c r="E82" s="85">
        <v>721500</v>
      </c>
      <c r="F82" s="85">
        <v>721500</v>
      </c>
      <c r="G82" s="85">
        <f t="shared" si="2"/>
        <v>0</v>
      </c>
    </row>
    <row r="83" spans="1:7" x14ac:dyDescent="0.25">
      <c r="A83" s="27" t="s">
        <v>347</v>
      </c>
      <c r="B83" s="85">
        <v>3642768</v>
      </c>
      <c r="C83" s="85">
        <v>0</v>
      </c>
      <c r="D83" s="85">
        <v>3642768</v>
      </c>
      <c r="E83" s="85">
        <v>2124948</v>
      </c>
      <c r="F83" s="85">
        <v>1821384</v>
      </c>
      <c r="G83" s="85">
        <f t="shared" si="2"/>
        <v>-1517820</v>
      </c>
    </row>
    <row r="84" spans="1:7" x14ac:dyDescent="0.25">
      <c r="A84" s="27" t="s">
        <v>348</v>
      </c>
      <c r="B84" s="85">
        <v>108788177.57000001</v>
      </c>
      <c r="C84" s="85">
        <v>9390591.0099999998</v>
      </c>
      <c r="D84" s="85">
        <v>118178768.58</v>
      </c>
      <c r="E84" s="85">
        <v>58337782.120000005</v>
      </c>
      <c r="F84" s="85">
        <v>50354295.800000012</v>
      </c>
      <c r="G84" s="85">
        <f t="shared" si="2"/>
        <v>-59840986.459999993</v>
      </c>
    </row>
    <row r="85" spans="1:7" x14ac:dyDescent="0.25">
      <c r="A85" s="27" t="s">
        <v>349</v>
      </c>
      <c r="B85" s="85">
        <v>37447130.049999997</v>
      </c>
      <c r="C85" s="85">
        <v>3452432.0000000005</v>
      </c>
      <c r="D85" s="85">
        <v>40899562.049999997</v>
      </c>
      <c r="E85" s="85">
        <v>16589391.520000001</v>
      </c>
      <c r="F85" s="85">
        <v>15988723.07</v>
      </c>
      <c r="G85" s="85">
        <f t="shared" si="2"/>
        <v>-24310170.529999994</v>
      </c>
    </row>
    <row r="86" spans="1:7" x14ac:dyDescent="0.25">
      <c r="A86" s="9" t="s">
        <v>2</v>
      </c>
      <c r="B86" s="84"/>
      <c r="C86" s="84"/>
      <c r="D86" s="84"/>
      <c r="E86" s="84"/>
      <c r="F86" s="84"/>
      <c r="G86" s="84"/>
    </row>
    <row r="87" spans="1:7" x14ac:dyDescent="0.25">
      <c r="A87" s="1" t="s">
        <v>107</v>
      </c>
      <c r="B87" s="83">
        <f t="shared" ref="B87:G87" si="3">SUM(B88:B114)</f>
        <v>1808522536.4100001</v>
      </c>
      <c r="C87" s="83">
        <f t="shared" si="3"/>
        <v>462800505.37</v>
      </c>
      <c r="D87" s="83">
        <f t="shared" si="3"/>
        <v>2271323041.7799997</v>
      </c>
      <c r="E87" s="83">
        <f t="shared" si="3"/>
        <v>494786099.13999999</v>
      </c>
      <c r="F87" s="83">
        <f t="shared" si="3"/>
        <v>458617130.06999993</v>
      </c>
      <c r="G87" s="83">
        <f t="shared" si="3"/>
        <v>-1776536942.6399996</v>
      </c>
    </row>
    <row r="88" spans="1:7" x14ac:dyDescent="0.25">
      <c r="A88" s="27" t="s">
        <v>278</v>
      </c>
      <c r="B88" s="85">
        <v>50000000</v>
      </c>
      <c r="C88" s="85">
        <v>-50000000</v>
      </c>
      <c r="D88" s="85">
        <v>0</v>
      </c>
      <c r="E88" s="85">
        <v>0</v>
      </c>
      <c r="F88" s="85">
        <v>0</v>
      </c>
      <c r="G88" s="85">
        <f t="shared" ref="G88:G114" si="4">E88-D88</f>
        <v>0</v>
      </c>
    </row>
    <row r="89" spans="1:7" x14ac:dyDescent="0.25">
      <c r="A89" s="27" t="s">
        <v>294</v>
      </c>
      <c r="B89" s="85">
        <v>1335946.28</v>
      </c>
      <c r="C89" s="85">
        <v>10436307.779999999</v>
      </c>
      <c r="D89" s="85">
        <v>11772254.059999999</v>
      </c>
      <c r="E89" s="85">
        <v>1669384.63</v>
      </c>
      <c r="F89" s="85">
        <v>1527953.19</v>
      </c>
      <c r="G89" s="85">
        <f t="shared" si="4"/>
        <v>-10102869.43</v>
      </c>
    </row>
    <row r="90" spans="1:7" x14ac:dyDescent="0.25">
      <c r="A90" s="27" t="s">
        <v>295</v>
      </c>
      <c r="B90" s="85">
        <v>400069195.81</v>
      </c>
      <c r="C90" s="85">
        <v>-108195560.02</v>
      </c>
      <c r="D90" s="85">
        <v>291873635.78999996</v>
      </c>
      <c r="E90" s="85">
        <v>120989980.16999999</v>
      </c>
      <c r="F90" s="85">
        <v>96024100.310000002</v>
      </c>
      <c r="G90" s="85">
        <f t="shared" si="4"/>
        <v>-170883655.61999997</v>
      </c>
    </row>
    <row r="91" spans="1:7" x14ac:dyDescent="0.25">
      <c r="A91" s="27" t="s">
        <v>296</v>
      </c>
      <c r="B91" s="85">
        <v>12801268.049999999</v>
      </c>
      <c r="C91" s="85">
        <v>4956291.1199999992</v>
      </c>
      <c r="D91" s="85">
        <v>17757559.169999998</v>
      </c>
      <c r="E91" s="85">
        <v>3981774.5599999996</v>
      </c>
      <c r="F91" s="85">
        <v>3043721.37</v>
      </c>
      <c r="G91" s="85">
        <f t="shared" si="4"/>
        <v>-13775784.609999999</v>
      </c>
    </row>
    <row r="92" spans="1:7" x14ac:dyDescent="0.25">
      <c r="A92" s="27" t="s">
        <v>297</v>
      </c>
      <c r="B92" s="85">
        <v>4207088.33</v>
      </c>
      <c r="C92" s="85">
        <v>9715.5900000000838</v>
      </c>
      <c r="D92" s="85">
        <v>4216803.92</v>
      </c>
      <c r="E92" s="85">
        <v>1726220.0799999998</v>
      </c>
      <c r="F92" s="85">
        <v>1322153.01</v>
      </c>
      <c r="G92" s="85">
        <f t="shared" si="4"/>
        <v>-2490583.84</v>
      </c>
    </row>
    <row r="93" spans="1:7" x14ac:dyDescent="0.25">
      <c r="A93" s="27" t="s">
        <v>298</v>
      </c>
      <c r="B93" s="85">
        <v>7741454.7299999995</v>
      </c>
      <c r="C93" s="85">
        <v>-5094114.68</v>
      </c>
      <c r="D93" s="85">
        <v>2647340.0499999998</v>
      </c>
      <c r="E93" s="85">
        <v>1549067.72</v>
      </c>
      <c r="F93" s="85">
        <v>1172357.69</v>
      </c>
      <c r="G93" s="85">
        <f t="shared" si="4"/>
        <v>-1098272.3299999998</v>
      </c>
    </row>
    <row r="94" spans="1:7" x14ac:dyDescent="0.25">
      <c r="A94" s="27" t="s">
        <v>299</v>
      </c>
      <c r="B94" s="85">
        <v>19699156.18</v>
      </c>
      <c r="C94" s="85">
        <v>-7401297.0800000001</v>
      </c>
      <c r="D94" s="85">
        <v>12297859.1</v>
      </c>
      <c r="E94" s="85">
        <v>6054360.8399999999</v>
      </c>
      <c r="F94" s="85">
        <v>4621172.68</v>
      </c>
      <c r="G94" s="85">
        <f t="shared" si="4"/>
        <v>-6243498.2599999998</v>
      </c>
    </row>
    <row r="95" spans="1:7" x14ac:dyDescent="0.25">
      <c r="A95" s="27" t="s">
        <v>300</v>
      </c>
      <c r="B95" s="85">
        <v>1528950.87</v>
      </c>
      <c r="C95" s="85">
        <v>424496.60999999993</v>
      </c>
      <c r="D95" s="85">
        <v>1953447.48</v>
      </c>
      <c r="E95" s="85">
        <v>596685.56000000006</v>
      </c>
      <c r="F95" s="85">
        <v>453255.98000000004</v>
      </c>
      <c r="G95" s="85">
        <f t="shared" si="4"/>
        <v>-1356761.92</v>
      </c>
    </row>
    <row r="96" spans="1:7" x14ac:dyDescent="0.25">
      <c r="A96" s="27" t="s">
        <v>301</v>
      </c>
      <c r="B96" s="85">
        <v>561981.85000000009</v>
      </c>
      <c r="C96" s="85">
        <v>-127706.27</v>
      </c>
      <c r="D96" s="85">
        <v>434275.58</v>
      </c>
      <c r="E96" s="85">
        <v>241574.13999999998</v>
      </c>
      <c r="F96" s="85">
        <v>190460.77000000002</v>
      </c>
      <c r="G96" s="85">
        <f t="shared" si="4"/>
        <v>-192701.44000000003</v>
      </c>
    </row>
    <row r="97" spans="1:7" x14ac:dyDescent="0.25">
      <c r="A97" s="27" t="s">
        <v>302</v>
      </c>
      <c r="B97" s="85">
        <v>14382559.15</v>
      </c>
      <c r="C97" s="85">
        <v>-1786906.1199999999</v>
      </c>
      <c r="D97" s="85">
        <v>12595653.029999999</v>
      </c>
      <c r="E97" s="85">
        <v>6998675.29</v>
      </c>
      <c r="F97" s="85">
        <v>5442522.46</v>
      </c>
      <c r="G97" s="85">
        <f t="shared" si="4"/>
        <v>-5596977.7399999993</v>
      </c>
    </row>
    <row r="98" spans="1:7" x14ac:dyDescent="0.25">
      <c r="A98" s="27" t="s">
        <v>303</v>
      </c>
      <c r="B98" s="85">
        <v>485788.74000000005</v>
      </c>
      <c r="C98" s="85">
        <v>-163917.70000000001</v>
      </c>
      <c r="D98" s="85">
        <v>321871.03999999998</v>
      </c>
      <c r="E98" s="85">
        <v>203280.97</v>
      </c>
      <c r="F98" s="85">
        <v>147414.10999999999</v>
      </c>
      <c r="G98" s="85">
        <f t="shared" si="4"/>
        <v>-118590.06999999998</v>
      </c>
    </row>
    <row r="99" spans="1:7" x14ac:dyDescent="0.25">
      <c r="A99" s="27" t="s">
        <v>304</v>
      </c>
      <c r="B99" s="85">
        <v>2210396.6</v>
      </c>
      <c r="C99" s="85">
        <v>128734.05999999994</v>
      </c>
      <c r="D99" s="85">
        <v>2339130.66</v>
      </c>
      <c r="E99" s="85">
        <v>973494.6</v>
      </c>
      <c r="F99" s="85">
        <v>738022.76</v>
      </c>
      <c r="G99" s="85">
        <f t="shared" si="4"/>
        <v>-1365636.06</v>
      </c>
    </row>
    <row r="100" spans="1:7" x14ac:dyDescent="0.25">
      <c r="A100" s="27" t="s">
        <v>305</v>
      </c>
      <c r="B100" s="85">
        <v>6466894.1900000004</v>
      </c>
      <c r="C100" s="85">
        <v>551573.51</v>
      </c>
      <c r="D100" s="85">
        <v>7018467.7000000002</v>
      </c>
      <c r="E100" s="85">
        <v>2630103.6100000003</v>
      </c>
      <c r="F100" s="85">
        <v>2003627.79</v>
      </c>
      <c r="G100" s="85">
        <f t="shared" si="4"/>
        <v>-4388364.09</v>
      </c>
    </row>
    <row r="101" spans="1:7" x14ac:dyDescent="0.25">
      <c r="A101" s="27" t="s">
        <v>306</v>
      </c>
      <c r="B101" s="85">
        <v>3165304.21</v>
      </c>
      <c r="C101" s="85">
        <v>3726547.1500000004</v>
      </c>
      <c r="D101" s="85">
        <v>6891851.3600000003</v>
      </c>
      <c r="E101" s="85">
        <v>1300472.8700000001</v>
      </c>
      <c r="F101" s="85">
        <v>964747.82000000007</v>
      </c>
      <c r="G101" s="85">
        <f t="shared" si="4"/>
        <v>-5591378.4900000002</v>
      </c>
    </row>
    <row r="102" spans="1:7" x14ac:dyDescent="0.25">
      <c r="A102" s="27" t="s">
        <v>310</v>
      </c>
      <c r="B102" s="85">
        <v>27226915.789999999</v>
      </c>
      <c r="C102" s="85">
        <v>786302.11999999918</v>
      </c>
      <c r="D102" s="85">
        <v>28013217.909999996</v>
      </c>
      <c r="E102" s="85">
        <v>122808</v>
      </c>
      <c r="F102" s="85">
        <v>122808</v>
      </c>
      <c r="G102" s="85">
        <f t="shared" si="4"/>
        <v>-27890409.909999996</v>
      </c>
    </row>
    <row r="103" spans="1:7" x14ac:dyDescent="0.25">
      <c r="A103" s="27" t="s">
        <v>312</v>
      </c>
      <c r="B103" s="85">
        <v>155890000</v>
      </c>
      <c r="C103" s="85">
        <v>136234602.09</v>
      </c>
      <c r="D103" s="85">
        <v>292124602.09000003</v>
      </c>
      <c r="E103" s="85">
        <v>10690490.460000001</v>
      </c>
      <c r="F103" s="85">
        <v>10690490.460000001</v>
      </c>
      <c r="G103" s="85">
        <f t="shared" si="4"/>
        <v>-281434111.63000005</v>
      </c>
    </row>
    <row r="104" spans="1:7" x14ac:dyDescent="0.25">
      <c r="A104" s="27" t="s">
        <v>314</v>
      </c>
      <c r="B104" s="85">
        <v>0</v>
      </c>
      <c r="C104" s="85">
        <v>2000000</v>
      </c>
      <c r="D104" s="85">
        <v>2000000</v>
      </c>
      <c r="E104" s="85">
        <v>1337219.99</v>
      </c>
      <c r="F104" s="85">
        <v>1337219.99</v>
      </c>
      <c r="G104" s="85">
        <f t="shared" si="4"/>
        <v>-662780.01</v>
      </c>
    </row>
    <row r="105" spans="1:7" x14ac:dyDescent="0.25">
      <c r="A105" s="27" t="s">
        <v>320</v>
      </c>
      <c r="B105" s="85">
        <v>50023010</v>
      </c>
      <c r="C105" s="85">
        <v>11551995.750000002</v>
      </c>
      <c r="D105" s="85">
        <v>61575005.75</v>
      </c>
      <c r="E105" s="85">
        <v>4430250.8600000003</v>
      </c>
      <c r="F105" s="85">
        <v>3809903.92</v>
      </c>
      <c r="G105" s="85">
        <f t="shared" si="4"/>
        <v>-57144754.890000001</v>
      </c>
    </row>
    <row r="106" spans="1:7" x14ac:dyDescent="0.25">
      <c r="A106" s="27" t="s">
        <v>321</v>
      </c>
      <c r="B106" s="85">
        <v>32254034.649999999</v>
      </c>
      <c r="C106" s="85">
        <v>21660128</v>
      </c>
      <c r="D106" s="85">
        <v>53914162.649999999</v>
      </c>
      <c r="E106" s="85">
        <v>23799218.050000001</v>
      </c>
      <c r="F106" s="85">
        <v>23620012.48</v>
      </c>
      <c r="G106" s="85">
        <f t="shared" si="4"/>
        <v>-30114944.599999998</v>
      </c>
    </row>
    <row r="107" spans="1:7" x14ac:dyDescent="0.25">
      <c r="A107" s="27" t="s">
        <v>323</v>
      </c>
      <c r="B107" s="85">
        <v>254548580.32000002</v>
      </c>
      <c r="C107" s="85">
        <v>238274967.27999997</v>
      </c>
      <c r="D107" s="85">
        <v>492823547.5999999</v>
      </c>
      <c r="E107" s="85">
        <v>43533211.009999998</v>
      </c>
      <c r="F107" s="85">
        <v>39983795.969999991</v>
      </c>
      <c r="G107" s="85">
        <f t="shared" si="4"/>
        <v>-449290336.58999991</v>
      </c>
    </row>
    <row r="108" spans="1:7" x14ac:dyDescent="0.25">
      <c r="A108" s="27" t="s">
        <v>325</v>
      </c>
      <c r="B108" s="85">
        <v>213384371.46000001</v>
      </c>
      <c r="C108" s="85">
        <v>-174459282.17999998</v>
      </c>
      <c r="D108" s="85">
        <v>38925089.280000001</v>
      </c>
      <c r="E108" s="85">
        <v>0</v>
      </c>
      <c r="F108" s="85">
        <v>0</v>
      </c>
      <c r="G108" s="85">
        <f t="shared" si="4"/>
        <v>-38925089.280000001</v>
      </c>
    </row>
    <row r="109" spans="1:7" x14ac:dyDescent="0.25">
      <c r="A109" s="27" t="s">
        <v>350</v>
      </c>
      <c r="B109" s="85">
        <v>231544825.31999999</v>
      </c>
      <c r="C109" s="85">
        <v>0</v>
      </c>
      <c r="D109" s="85">
        <v>231544825.31999999</v>
      </c>
      <c r="E109" s="85">
        <v>95840439.010000005</v>
      </c>
      <c r="F109" s="85">
        <v>95840439.010000005</v>
      </c>
      <c r="G109" s="85">
        <f t="shared" si="4"/>
        <v>-135704386.31</v>
      </c>
    </row>
    <row r="110" spans="1:7" x14ac:dyDescent="0.25">
      <c r="A110" s="27" t="s">
        <v>335</v>
      </c>
      <c r="B110" s="85">
        <v>0</v>
      </c>
      <c r="C110" s="85">
        <v>43924445.869999997</v>
      </c>
      <c r="D110" s="85">
        <v>43924445.869999997</v>
      </c>
      <c r="E110" s="85">
        <v>2948910.35</v>
      </c>
      <c r="F110" s="85">
        <v>2948910.35</v>
      </c>
      <c r="G110" s="85">
        <f t="shared" si="4"/>
        <v>-40975535.519999996</v>
      </c>
    </row>
    <row r="111" spans="1:7" x14ac:dyDescent="0.25">
      <c r="A111" s="27" t="s">
        <v>336</v>
      </c>
      <c r="B111" s="85">
        <v>0</v>
      </c>
      <c r="C111" s="85">
        <v>12950000</v>
      </c>
      <c r="D111" s="85">
        <v>12950000</v>
      </c>
      <c r="E111" s="85">
        <v>0</v>
      </c>
      <c r="F111" s="85">
        <v>0</v>
      </c>
      <c r="G111" s="85">
        <f t="shared" si="4"/>
        <v>-12950000</v>
      </c>
    </row>
    <row r="112" spans="1:7" x14ac:dyDescent="0.25">
      <c r="A112" s="27" t="s">
        <v>339</v>
      </c>
      <c r="B112" s="85">
        <v>0</v>
      </c>
      <c r="C112" s="85">
        <v>127873005.09999999</v>
      </c>
      <c r="D112" s="85">
        <v>127873005.09999999</v>
      </c>
      <c r="E112" s="85">
        <v>0</v>
      </c>
      <c r="F112" s="85">
        <v>0</v>
      </c>
      <c r="G112" s="85">
        <f t="shared" si="4"/>
        <v>-127873005.09999999</v>
      </c>
    </row>
    <row r="113" spans="1:7" x14ac:dyDescent="0.25">
      <c r="A113" s="27" t="s">
        <v>343</v>
      </c>
      <c r="B113" s="85">
        <v>95985027.209999993</v>
      </c>
      <c r="C113" s="85">
        <v>10758817.459999993</v>
      </c>
      <c r="D113" s="85">
        <v>106743844.66999999</v>
      </c>
      <c r="E113" s="85">
        <v>16985130.07</v>
      </c>
      <c r="F113" s="85">
        <v>16428693.649999999</v>
      </c>
      <c r="G113" s="85">
        <f t="shared" si="4"/>
        <v>-89758714.599999994</v>
      </c>
    </row>
    <row r="114" spans="1:7" x14ac:dyDescent="0.25">
      <c r="A114" s="27" t="s">
        <v>348</v>
      </c>
      <c r="B114" s="85">
        <v>223009786.67000002</v>
      </c>
      <c r="C114" s="85">
        <v>183781359.93000001</v>
      </c>
      <c r="D114" s="85">
        <v>406791146.59999996</v>
      </c>
      <c r="E114" s="85">
        <v>146183346.29999998</v>
      </c>
      <c r="F114" s="85">
        <v>146183346.29999998</v>
      </c>
      <c r="G114" s="85">
        <f t="shared" si="4"/>
        <v>-260607800.29999998</v>
      </c>
    </row>
    <row r="115" spans="1:7" x14ac:dyDescent="0.25">
      <c r="A115" s="9" t="s">
        <v>2</v>
      </c>
      <c r="B115" s="84"/>
      <c r="C115" s="84"/>
      <c r="D115" s="84"/>
      <c r="E115" s="84"/>
      <c r="F115" s="84"/>
      <c r="G115" s="84"/>
    </row>
    <row r="116" spans="1:7" x14ac:dyDescent="0.25">
      <c r="A116" s="1" t="s">
        <v>103</v>
      </c>
      <c r="B116" s="83">
        <f t="shared" ref="B116:G116" si="5">SUM(B87,B9)</f>
        <v>7835165415.9999981</v>
      </c>
      <c r="C116" s="83">
        <f t="shared" si="5"/>
        <v>3269164379.1300006</v>
      </c>
      <c r="D116" s="83">
        <f t="shared" si="5"/>
        <v>11104329795.129997</v>
      </c>
      <c r="E116" s="83">
        <f t="shared" si="5"/>
        <v>3386195422.9099989</v>
      </c>
      <c r="F116" s="83">
        <f t="shared" si="5"/>
        <v>3232878417.789999</v>
      </c>
      <c r="G116" s="83">
        <f t="shared" si="5"/>
        <v>-7718134372.2199984</v>
      </c>
    </row>
    <row r="117" spans="1:7" x14ac:dyDescent="0.25">
      <c r="A117" s="20"/>
      <c r="B117" s="20"/>
      <c r="C117" s="20"/>
      <c r="D117" s="20"/>
      <c r="E117" s="20"/>
      <c r="F117" s="20"/>
      <c r="G117" s="20"/>
    </row>
    <row r="118" spans="1:7" x14ac:dyDescent="0.25">
      <c r="B118" s="78"/>
      <c r="C118" s="78"/>
      <c r="D118" s="78"/>
      <c r="E118" s="78"/>
      <c r="F118" s="78"/>
      <c r="G118" s="78"/>
    </row>
    <row r="140" spans="1:5" x14ac:dyDescent="0.25">
      <c r="A140" s="89"/>
      <c r="B140" s="89"/>
      <c r="C140" s="90"/>
      <c r="D140" s="90"/>
      <c r="E140" s="90"/>
    </row>
    <row r="141" spans="1:5" x14ac:dyDescent="0.25">
      <c r="A141" s="91" t="s">
        <v>351</v>
      </c>
      <c r="B141" s="89"/>
      <c r="C141" s="101" t="s">
        <v>352</v>
      </c>
      <c r="D141" s="101"/>
      <c r="E141" s="101"/>
    </row>
    <row r="142" spans="1:5" x14ac:dyDescent="0.25">
      <c r="A142" s="92" t="s">
        <v>353</v>
      </c>
      <c r="B142" s="89"/>
      <c r="C142" s="101" t="s">
        <v>354</v>
      </c>
      <c r="D142" s="101"/>
      <c r="E142" s="101"/>
    </row>
  </sheetData>
  <mergeCells count="6">
    <mergeCell ref="C142:E142"/>
    <mergeCell ref="A7:A8"/>
    <mergeCell ref="B7:F7"/>
    <mergeCell ref="G7:G8"/>
    <mergeCell ref="A1:G1"/>
    <mergeCell ref="C141:E141"/>
  </mergeCells>
  <dataValidations count="1">
    <dataValidation type="decimal" allowBlank="1" showInputMessage="1" showErrorMessage="1" sqref="B86:G87 B9:G9 B115:G116">
      <formula1>-1.79769313486231E+100</formula1>
      <formula2>1.79769313486231E+100</formula2>
    </dataValidation>
  </dataValidations>
  <pageMargins left="0.25" right="0.25" top="0.75" bottom="0.75" header="0.3" footer="0.3"/>
  <pageSetup scale="48" fitToHeight="0" orientation="portrait" horizontalDpi="1200" verticalDpi="1200" r:id="rId1"/>
  <ignoredErrors>
    <ignoredError sqref="B86:G87 B9:G9 B115:G1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94"/>
  <sheetViews>
    <sheetView showGridLines="0" zoomScale="62" zoomScaleNormal="94" workbookViewId="0">
      <selection activeCell="A16" sqref="A16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15" t="s">
        <v>108</v>
      </c>
      <c r="B1" s="116"/>
      <c r="C1" s="116"/>
      <c r="D1" s="116"/>
      <c r="E1" s="116"/>
      <c r="F1" s="116"/>
      <c r="G1" s="116"/>
    </row>
    <row r="2" spans="1:7" x14ac:dyDescent="0.25">
      <c r="A2" s="50" t="s">
        <v>356</v>
      </c>
      <c r="B2" s="51"/>
      <c r="C2" s="51"/>
      <c r="D2" s="51"/>
      <c r="E2" s="51"/>
      <c r="F2" s="51"/>
      <c r="G2" s="52"/>
    </row>
    <row r="3" spans="1:7" x14ac:dyDescent="0.25">
      <c r="A3" s="53" t="s">
        <v>109</v>
      </c>
      <c r="B3" s="100"/>
      <c r="C3" s="100"/>
      <c r="D3" s="100"/>
      <c r="E3" s="100"/>
      <c r="F3" s="100"/>
      <c r="G3" s="55"/>
    </row>
    <row r="4" spans="1:7" x14ac:dyDescent="0.25">
      <c r="A4" s="53" t="s">
        <v>110</v>
      </c>
      <c r="B4" s="100"/>
      <c r="C4" s="100"/>
      <c r="D4" s="100"/>
      <c r="E4" s="100"/>
      <c r="F4" s="100"/>
      <c r="G4" s="55"/>
    </row>
    <row r="5" spans="1:7" x14ac:dyDescent="0.25">
      <c r="A5" s="53" t="s">
        <v>355</v>
      </c>
      <c r="B5" s="100"/>
      <c r="C5" s="100"/>
      <c r="D5" s="100"/>
      <c r="E5" s="100"/>
      <c r="F5" s="100"/>
      <c r="G5" s="55"/>
    </row>
    <row r="6" spans="1:7" x14ac:dyDescent="0.25">
      <c r="A6" s="56" t="s">
        <v>0</v>
      </c>
      <c r="B6" s="57"/>
      <c r="C6" s="57"/>
      <c r="D6" s="57"/>
      <c r="E6" s="57"/>
      <c r="F6" s="57"/>
      <c r="G6" s="58"/>
    </row>
    <row r="7" spans="1:7" ht="15.75" customHeight="1" x14ac:dyDescent="0.25">
      <c r="A7" s="107" t="s">
        <v>1</v>
      </c>
      <c r="B7" s="112" t="s">
        <v>22</v>
      </c>
      <c r="C7" s="113"/>
      <c r="D7" s="113"/>
      <c r="E7" s="113"/>
      <c r="F7" s="114"/>
      <c r="G7" s="103" t="s">
        <v>111</v>
      </c>
    </row>
    <row r="8" spans="1:7" ht="30" x14ac:dyDescent="0.25">
      <c r="A8" s="108"/>
      <c r="B8" s="79" t="s">
        <v>24</v>
      </c>
      <c r="C8" s="80" t="s">
        <v>112</v>
      </c>
      <c r="D8" s="79" t="s">
        <v>26</v>
      </c>
      <c r="E8" s="79" t="s">
        <v>3</v>
      </c>
      <c r="F8" s="10" t="s">
        <v>4</v>
      </c>
      <c r="G8" s="102"/>
    </row>
    <row r="9" spans="1:7" ht="16.5" customHeight="1" x14ac:dyDescent="0.25">
      <c r="A9" s="5" t="s">
        <v>113</v>
      </c>
      <c r="B9" s="82">
        <f>SUM(B10,B19,B27,B37)</f>
        <v>6026642879.5900002</v>
      </c>
      <c r="C9" s="82">
        <f t="shared" ref="C9:G9" si="0">SUM(C10,C19,C27,C37)</f>
        <v>2806363873.7600002</v>
      </c>
      <c r="D9" s="82">
        <f t="shared" si="0"/>
        <v>8833006753.3500004</v>
      </c>
      <c r="E9" s="82">
        <f t="shared" si="0"/>
        <v>2891409323.7700005</v>
      </c>
      <c r="F9" s="82">
        <f t="shared" si="0"/>
        <v>2774261287.7200003</v>
      </c>
      <c r="G9" s="82">
        <f t="shared" si="0"/>
        <v>-5941597429.5799999</v>
      </c>
    </row>
    <row r="10" spans="1:7" ht="15" customHeight="1" x14ac:dyDescent="0.25">
      <c r="A10" s="22" t="s">
        <v>114</v>
      </c>
      <c r="B10" s="61">
        <f>SUM(B11:B18)</f>
        <v>3425065552.3100009</v>
      </c>
      <c r="C10" s="61">
        <f t="shared" ref="C10:F10" si="1">SUM(C11:C18)</f>
        <v>330911355.40999967</v>
      </c>
      <c r="D10" s="61">
        <f t="shared" si="1"/>
        <v>3755976907.7200003</v>
      </c>
      <c r="E10" s="61">
        <f t="shared" si="1"/>
        <v>1473265273.0599999</v>
      </c>
      <c r="F10" s="61">
        <f t="shared" si="1"/>
        <v>1428374399.9000001</v>
      </c>
      <c r="G10" s="61">
        <f>E10-D10</f>
        <v>-2282711634.6600003</v>
      </c>
    </row>
    <row r="11" spans="1:7" x14ac:dyDescent="0.25">
      <c r="A11" s="40" t="s">
        <v>115</v>
      </c>
      <c r="B11" s="61">
        <v>26532103.779999994</v>
      </c>
      <c r="C11" s="61">
        <v>73808.600000000006</v>
      </c>
      <c r="D11" s="61">
        <v>26605912.379999999</v>
      </c>
      <c r="E11" s="61">
        <v>11585689.179999998</v>
      </c>
      <c r="F11" s="61">
        <v>11144853.43</v>
      </c>
      <c r="G11" s="61">
        <f t="shared" ref="G11:G41" si="2">E11-D11</f>
        <v>-15020223.200000001</v>
      </c>
    </row>
    <row r="12" spans="1:7" x14ac:dyDescent="0.25">
      <c r="A12" s="40" t="s">
        <v>116</v>
      </c>
      <c r="B12" s="61">
        <v>0</v>
      </c>
      <c r="C12" s="61">
        <v>0</v>
      </c>
      <c r="D12" s="61">
        <v>0</v>
      </c>
      <c r="E12" s="61">
        <v>0</v>
      </c>
      <c r="F12" s="61">
        <v>0</v>
      </c>
      <c r="G12" s="61">
        <f t="shared" si="2"/>
        <v>0</v>
      </c>
    </row>
    <row r="13" spans="1:7" x14ac:dyDescent="0.25">
      <c r="A13" s="40" t="s">
        <v>117</v>
      </c>
      <c r="B13" s="61">
        <v>414439515.11999965</v>
      </c>
      <c r="C13" s="61">
        <v>-86428281.429999858</v>
      </c>
      <c r="D13" s="61">
        <v>328011233.69000006</v>
      </c>
      <c r="E13" s="61">
        <v>140002889.04999995</v>
      </c>
      <c r="F13" s="61">
        <v>134571654.53999996</v>
      </c>
      <c r="G13" s="61">
        <f t="shared" si="2"/>
        <v>-188008344.6400001</v>
      </c>
    </row>
    <row r="14" spans="1:7" x14ac:dyDescent="0.25">
      <c r="A14" s="40" t="s">
        <v>118</v>
      </c>
      <c r="B14" s="61">
        <v>0</v>
      </c>
      <c r="C14" s="61">
        <v>0</v>
      </c>
      <c r="D14" s="61">
        <v>0</v>
      </c>
      <c r="E14" s="61">
        <v>0</v>
      </c>
      <c r="F14" s="61">
        <v>0</v>
      </c>
      <c r="G14" s="61">
        <f t="shared" si="2"/>
        <v>0</v>
      </c>
    </row>
    <row r="15" spans="1:7" x14ac:dyDescent="0.25">
      <c r="A15" s="40" t="s">
        <v>119</v>
      </c>
      <c r="B15" s="61">
        <v>383622810.09999996</v>
      </c>
      <c r="C15" s="61">
        <v>-39452578.579999998</v>
      </c>
      <c r="D15" s="61">
        <v>344170231.51999998</v>
      </c>
      <c r="E15" s="61">
        <v>182599806.13999996</v>
      </c>
      <c r="F15" s="61">
        <v>177707513.79999995</v>
      </c>
      <c r="G15" s="61">
        <f t="shared" si="2"/>
        <v>-161570425.38000003</v>
      </c>
    </row>
    <row r="16" spans="1:7" x14ac:dyDescent="0.25">
      <c r="A16" s="40" t="s">
        <v>120</v>
      </c>
      <c r="B16" s="61">
        <v>0</v>
      </c>
      <c r="C16" s="61">
        <v>0</v>
      </c>
      <c r="D16" s="61">
        <v>0</v>
      </c>
      <c r="E16" s="61">
        <v>0</v>
      </c>
      <c r="F16" s="61">
        <v>0</v>
      </c>
      <c r="G16" s="61">
        <f t="shared" si="2"/>
        <v>0</v>
      </c>
    </row>
    <row r="17" spans="1:7" x14ac:dyDescent="0.25">
      <c r="A17" s="40" t="s">
        <v>121</v>
      </c>
      <c r="B17" s="61">
        <v>2223848575.2800012</v>
      </c>
      <c r="C17" s="61">
        <v>428834062.25999951</v>
      </c>
      <c r="D17" s="61">
        <v>2652682637.54</v>
      </c>
      <c r="E17" s="61">
        <v>972358902.43999994</v>
      </c>
      <c r="F17" s="61">
        <v>943723677.76000011</v>
      </c>
      <c r="G17" s="61">
        <f t="shared" si="2"/>
        <v>-1680323735.0999999</v>
      </c>
    </row>
    <row r="18" spans="1:7" x14ac:dyDescent="0.25">
      <c r="A18" s="40" t="s">
        <v>122</v>
      </c>
      <c r="B18" s="61">
        <v>376622548.03000015</v>
      </c>
      <c r="C18" s="61">
        <v>27884344.560000006</v>
      </c>
      <c r="D18" s="61">
        <v>404506892.58999997</v>
      </c>
      <c r="E18" s="61">
        <v>166717986.25000003</v>
      </c>
      <c r="F18" s="61">
        <v>161226700.37</v>
      </c>
      <c r="G18" s="61">
        <f t="shared" si="2"/>
        <v>-237788906.33999994</v>
      </c>
    </row>
    <row r="19" spans="1:7" x14ac:dyDescent="0.25">
      <c r="A19" s="22" t="s">
        <v>123</v>
      </c>
      <c r="B19" s="61">
        <f>SUM(B20:B26)</f>
        <v>2064887789.5299997</v>
      </c>
      <c r="C19" s="61">
        <f t="shared" ref="C19:G19" si="3">SUM(C20:C26)</f>
        <v>1736812623.0200005</v>
      </c>
      <c r="D19" s="61">
        <f t="shared" si="3"/>
        <v>3801700412.5499997</v>
      </c>
      <c r="E19" s="61">
        <f t="shared" si="3"/>
        <v>1092211700.2900004</v>
      </c>
      <c r="F19" s="61">
        <f t="shared" si="3"/>
        <v>1028654340.6500002</v>
      </c>
      <c r="G19" s="61">
        <f t="shared" si="3"/>
        <v>-2709488712.2599998</v>
      </c>
    </row>
    <row r="20" spans="1:7" x14ac:dyDescent="0.25">
      <c r="A20" s="40" t="s">
        <v>124</v>
      </c>
      <c r="B20" s="61">
        <v>208576401.43000001</v>
      </c>
      <c r="C20" s="61">
        <v>130975278.07999998</v>
      </c>
      <c r="D20" s="61">
        <v>339551679.51000005</v>
      </c>
      <c r="E20" s="61">
        <v>141021271.19999999</v>
      </c>
      <c r="F20" s="61">
        <v>130013263.08999996</v>
      </c>
      <c r="G20" s="61">
        <f t="shared" si="2"/>
        <v>-198530408.31000006</v>
      </c>
    </row>
    <row r="21" spans="1:7" x14ac:dyDescent="0.25">
      <c r="A21" s="40" t="s">
        <v>125</v>
      </c>
      <c r="B21" s="61">
        <v>1154041419.6199999</v>
      </c>
      <c r="C21" s="61">
        <v>1357822830.9300005</v>
      </c>
      <c r="D21" s="61">
        <v>2511864250.5499997</v>
      </c>
      <c r="E21" s="61">
        <v>504136480.89000034</v>
      </c>
      <c r="F21" s="61">
        <v>482379919.86000019</v>
      </c>
      <c r="G21" s="61">
        <f t="shared" si="2"/>
        <v>-2007727769.6599994</v>
      </c>
    </row>
    <row r="22" spans="1:7" x14ac:dyDescent="0.25">
      <c r="A22" s="40" t="s">
        <v>126</v>
      </c>
      <c r="B22" s="61">
        <v>95322246.829999983</v>
      </c>
      <c r="C22" s="61">
        <v>24322483.440000001</v>
      </c>
      <c r="D22" s="61">
        <v>119644730.27000001</v>
      </c>
      <c r="E22" s="61">
        <v>58446729.009999998</v>
      </c>
      <c r="F22" s="61">
        <v>56470214.869999982</v>
      </c>
      <c r="G22" s="61">
        <f t="shared" si="2"/>
        <v>-61198001.260000013</v>
      </c>
    </row>
    <row r="23" spans="1:7" x14ac:dyDescent="0.25">
      <c r="A23" s="40" t="s">
        <v>127</v>
      </c>
      <c r="B23" s="61">
        <v>281049085</v>
      </c>
      <c r="C23" s="61">
        <v>74111998.760000005</v>
      </c>
      <c r="D23" s="61">
        <v>355161083.75999993</v>
      </c>
      <c r="E23" s="61">
        <v>173386350.08000001</v>
      </c>
      <c r="F23" s="61">
        <v>160573775.75000003</v>
      </c>
      <c r="G23" s="61">
        <f t="shared" si="2"/>
        <v>-181774733.67999992</v>
      </c>
    </row>
    <row r="24" spans="1:7" x14ac:dyDescent="0.25">
      <c r="A24" s="40" t="s">
        <v>128</v>
      </c>
      <c r="B24" s="61">
        <v>65954828.060000002</v>
      </c>
      <c r="C24" s="61">
        <v>52937209.030000009</v>
      </c>
      <c r="D24" s="61">
        <v>118892037.08999997</v>
      </c>
      <c r="E24" s="61">
        <v>42340994.769999996</v>
      </c>
      <c r="F24" s="61">
        <v>41127885.609999999</v>
      </c>
      <c r="G24" s="61">
        <f t="shared" si="2"/>
        <v>-76551042.319999978</v>
      </c>
    </row>
    <row r="25" spans="1:7" x14ac:dyDescent="0.25">
      <c r="A25" s="40" t="s">
        <v>129</v>
      </c>
      <c r="B25" s="61">
        <v>194059190.07999998</v>
      </c>
      <c r="C25" s="61">
        <v>66065697.330000006</v>
      </c>
      <c r="D25" s="61">
        <v>260124887.41000003</v>
      </c>
      <c r="E25" s="61">
        <v>120633479.41000001</v>
      </c>
      <c r="F25" s="61">
        <v>107742900.46000001</v>
      </c>
      <c r="G25" s="61">
        <f t="shared" si="2"/>
        <v>-139491408</v>
      </c>
    </row>
    <row r="26" spans="1:7" x14ac:dyDescent="0.25">
      <c r="A26" s="40" t="s">
        <v>130</v>
      </c>
      <c r="B26" s="61">
        <v>65884618.509999998</v>
      </c>
      <c r="C26" s="61">
        <v>30577125.449999999</v>
      </c>
      <c r="D26" s="61">
        <v>96461743.960000008</v>
      </c>
      <c r="E26" s="61">
        <v>52246394.93</v>
      </c>
      <c r="F26" s="61">
        <v>50346381.010000005</v>
      </c>
      <c r="G26" s="61">
        <f t="shared" si="2"/>
        <v>-44215349.030000009</v>
      </c>
    </row>
    <row r="27" spans="1:7" x14ac:dyDescent="0.25">
      <c r="A27" s="22" t="s">
        <v>131</v>
      </c>
      <c r="B27" s="61">
        <f>SUM(B28:B36)</f>
        <v>536689537.75000018</v>
      </c>
      <c r="C27" s="61">
        <f t="shared" ref="C27:G27" si="4">SUM(C28:C36)</f>
        <v>738639895.33000004</v>
      </c>
      <c r="D27" s="61">
        <f t="shared" si="4"/>
        <v>1275329433.0800004</v>
      </c>
      <c r="E27" s="61">
        <f t="shared" si="4"/>
        <v>325932350.42000002</v>
      </c>
      <c r="F27" s="61">
        <f t="shared" si="4"/>
        <v>317232547.17000002</v>
      </c>
      <c r="G27" s="61">
        <f t="shared" si="4"/>
        <v>-949397082.66000009</v>
      </c>
    </row>
    <row r="28" spans="1:7" x14ac:dyDescent="0.25">
      <c r="A28" s="42" t="s">
        <v>132</v>
      </c>
      <c r="B28" s="61">
        <v>117583044.50000004</v>
      </c>
      <c r="C28" s="61">
        <v>38556303.160000004</v>
      </c>
      <c r="D28" s="61">
        <v>156139347.66000003</v>
      </c>
      <c r="E28" s="61">
        <v>80955839.210000023</v>
      </c>
      <c r="F28" s="61">
        <v>77736004.710000038</v>
      </c>
      <c r="G28" s="61">
        <f t="shared" si="2"/>
        <v>-75183508.450000003</v>
      </c>
    </row>
    <row r="29" spans="1:7" x14ac:dyDescent="0.25">
      <c r="A29" s="40" t="s">
        <v>133</v>
      </c>
      <c r="B29" s="61">
        <v>43400000</v>
      </c>
      <c r="C29" s="61">
        <v>15848471.199999999</v>
      </c>
      <c r="D29" s="61">
        <v>59248471.200000003</v>
      </c>
      <c r="E29" s="61">
        <v>10416574.609999999</v>
      </c>
      <c r="F29" s="61">
        <v>10314165.470000001</v>
      </c>
      <c r="G29" s="61">
        <f t="shared" si="2"/>
        <v>-48831896.590000004</v>
      </c>
    </row>
    <row r="30" spans="1:7" x14ac:dyDescent="0.25">
      <c r="A30" s="40" t="s">
        <v>134</v>
      </c>
      <c r="B30" s="61">
        <v>0</v>
      </c>
      <c r="C30" s="61">
        <v>0</v>
      </c>
      <c r="D30" s="61">
        <v>0</v>
      </c>
      <c r="E30" s="61">
        <v>0</v>
      </c>
      <c r="F30" s="61">
        <v>0</v>
      </c>
      <c r="G30" s="61">
        <f t="shared" si="2"/>
        <v>0</v>
      </c>
    </row>
    <row r="31" spans="1:7" x14ac:dyDescent="0.25">
      <c r="A31" s="40" t="s">
        <v>135</v>
      </c>
      <c r="B31" s="61">
        <v>171271777.62000003</v>
      </c>
      <c r="C31" s="61">
        <v>226013947.16</v>
      </c>
      <c r="D31" s="61">
        <v>397285724.78000009</v>
      </c>
      <c r="E31" s="61">
        <v>169760573.35999998</v>
      </c>
      <c r="F31" s="61">
        <v>166201028.41000003</v>
      </c>
      <c r="G31" s="61">
        <f t="shared" si="2"/>
        <v>-227525151.42000011</v>
      </c>
    </row>
    <row r="32" spans="1:7" x14ac:dyDescent="0.25">
      <c r="A32" s="40" t="s">
        <v>136</v>
      </c>
      <c r="B32" s="61">
        <v>81428703</v>
      </c>
      <c r="C32" s="61">
        <v>389583307.21999997</v>
      </c>
      <c r="D32" s="61">
        <v>471012010.21999997</v>
      </c>
      <c r="E32" s="61">
        <v>9463833.790000001</v>
      </c>
      <c r="F32" s="61">
        <v>9463833.790000001</v>
      </c>
      <c r="G32" s="61">
        <f t="shared" si="2"/>
        <v>-461548176.42999995</v>
      </c>
    </row>
    <row r="33" spans="1:7" ht="14.45" customHeight="1" x14ac:dyDescent="0.25">
      <c r="A33" s="40" t="s">
        <v>137</v>
      </c>
      <c r="B33" s="61">
        <v>0</v>
      </c>
      <c r="C33" s="61">
        <v>0</v>
      </c>
      <c r="D33" s="61">
        <v>0</v>
      </c>
      <c r="E33" s="61">
        <v>0</v>
      </c>
      <c r="F33" s="61">
        <v>0</v>
      </c>
      <c r="G33" s="61">
        <f t="shared" si="2"/>
        <v>0</v>
      </c>
    </row>
    <row r="34" spans="1:7" ht="14.45" customHeight="1" x14ac:dyDescent="0.25">
      <c r="A34" s="40" t="s">
        <v>138</v>
      </c>
      <c r="B34" s="61">
        <v>117580774.41000001</v>
      </c>
      <c r="C34" s="61">
        <v>14662473.999999998</v>
      </c>
      <c r="D34" s="61">
        <v>132243248.41</v>
      </c>
      <c r="E34" s="61">
        <v>38889999.32</v>
      </c>
      <c r="F34" s="61">
        <v>37291055.149999999</v>
      </c>
      <c r="G34" s="61">
        <f t="shared" si="2"/>
        <v>-93353249.090000004</v>
      </c>
    </row>
    <row r="35" spans="1:7" ht="14.45" customHeight="1" x14ac:dyDescent="0.25">
      <c r="A35" s="40" t="s">
        <v>139</v>
      </c>
      <c r="B35" s="61">
        <v>5425238.2200000007</v>
      </c>
      <c r="C35" s="61">
        <v>37717446.189999998</v>
      </c>
      <c r="D35" s="61">
        <v>43142684.410000004</v>
      </c>
      <c r="E35" s="61">
        <v>15724030.129999993</v>
      </c>
      <c r="F35" s="61">
        <v>15504959.639999995</v>
      </c>
      <c r="G35" s="61">
        <f t="shared" si="2"/>
        <v>-27418654.280000009</v>
      </c>
    </row>
    <row r="36" spans="1:7" ht="14.45" customHeight="1" x14ac:dyDescent="0.25">
      <c r="A36" s="40" t="s">
        <v>140</v>
      </c>
      <c r="B36" s="61">
        <v>0</v>
      </c>
      <c r="C36" s="61">
        <v>16257946.4</v>
      </c>
      <c r="D36" s="61">
        <v>16257946.4</v>
      </c>
      <c r="E36" s="61">
        <v>721500</v>
      </c>
      <c r="F36" s="61">
        <v>721500</v>
      </c>
      <c r="G36" s="61">
        <f t="shared" si="2"/>
        <v>-15536446.4</v>
      </c>
    </row>
    <row r="37" spans="1:7" ht="14.45" customHeight="1" x14ac:dyDescent="0.25">
      <c r="A37" s="23" t="s">
        <v>141</v>
      </c>
      <c r="B37" s="61">
        <f>SUM(B38:B41)</f>
        <v>0</v>
      </c>
      <c r="C37" s="61">
        <f t="shared" ref="C37:F37" si="5">SUM(C38:C41)</f>
        <v>0</v>
      </c>
      <c r="D37" s="61">
        <f t="shared" si="5"/>
        <v>0</v>
      </c>
      <c r="E37" s="61">
        <f t="shared" si="5"/>
        <v>0</v>
      </c>
      <c r="F37" s="61">
        <f t="shared" si="5"/>
        <v>0</v>
      </c>
      <c r="G37" s="61">
        <f t="shared" si="2"/>
        <v>0</v>
      </c>
    </row>
    <row r="38" spans="1:7" x14ac:dyDescent="0.25">
      <c r="A38" s="42" t="s">
        <v>142</v>
      </c>
      <c r="B38" s="61">
        <v>0</v>
      </c>
      <c r="C38" s="61">
        <v>0</v>
      </c>
      <c r="D38" s="61">
        <v>0</v>
      </c>
      <c r="E38" s="61">
        <v>0</v>
      </c>
      <c r="F38" s="61">
        <v>0</v>
      </c>
      <c r="G38" s="61">
        <f t="shared" si="2"/>
        <v>0</v>
      </c>
    </row>
    <row r="39" spans="1:7" ht="30" x14ac:dyDescent="0.25">
      <c r="A39" s="42" t="s">
        <v>143</v>
      </c>
      <c r="B39" s="61">
        <v>0</v>
      </c>
      <c r="C39" s="61">
        <v>0</v>
      </c>
      <c r="D39" s="61">
        <v>0</v>
      </c>
      <c r="E39" s="61">
        <v>0</v>
      </c>
      <c r="F39" s="61">
        <v>0</v>
      </c>
      <c r="G39" s="61">
        <f t="shared" si="2"/>
        <v>0</v>
      </c>
    </row>
    <row r="40" spans="1:7" x14ac:dyDescent="0.25">
      <c r="A40" s="42" t="s">
        <v>144</v>
      </c>
      <c r="B40" s="61">
        <v>0</v>
      </c>
      <c r="C40" s="61">
        <v>0</v>
      </c>
      <c r="D40" s="61">
        <v>0</v>
      </c>
      <c r="E40" s="61">
        <v>0</v>
      </c>
      <c r="F40" s="61">
        <v>0</v>
      </c>
      <c r="G40" s="61">
        <f t="shared" si="2"/>
        <v>0</v>
      </c>
    </row>
    <row r="41" spans="1:7" x14ac:dyDescent="0.25">
      <c r="A41" s="42" t="s">
        <v>145</v>
      </c>
      <c r="B41" s="61">
        <v>0</v>
      </c>
      <c r="C41" s="61">
        <v>0</v>
      </c>
      <c r="D41" s="61">
        <v>0</v>
      </c>
      <c r="E41" s="61">
        <v>0</v>
      </c>
      <c r="F41" s="61">
        <v>0</v>
      </c>
      <c r="G41" s="61">
        <f t="shared" si="2"/>
        <v>0</v>
      </c>
    </row>
    <row r="42" spans="1:7" x14ac:dyDescent="0.25">
      <c r="A42" s="42"/>
      <c r="B42" s="18"/>
      <c r="C42" s="18"/>
      <c r="D42" s="18"/>
      <c r="E42" s="18"/>
      <c r="F42" s="18"/>
      <c r="G42" s="18"/>
    </row>
    <row r="43" spans="1:7" x14ac:dyDescent="0.25">
      <c r="A43" s="1" t="s">
        <v>146</v>
      </c>
      <c r="B43" s="83">
        <f>SUM(B44,B53,B61,B71)</f>
        <v>1808522536.4100001</v>
      </c>
      <c r="C43" s="83">
        <f t="shared" ref="C43:G43" si="6">SUM(C44,C53,C61,C71)</f>
        <v>462800505.37</v>
      </c>
      <c r="D43" s="83">
        <f t="shared" si="6"/>
        <v>2271323041.7799997</v>
      </c>
      <c r="E43" s="83">
        <f t="shared" si="6"/>
        <v>494786099.13999987</v>
      </c>
      <c r="F43" s="83">
        <f t="shared" si="6"/>
        <v>458617130.06999999</v>
      </c>
      <c r="G43" s="83">
        <f t="shared" si="6"/>
        <v>-1776536942.6399999</v>
      </c>
    </row>
    <row r="44" spans="1:7" x14ac:dyDescent="0.25">
      <c r="A44" s="22" t="s">
        <v>114</v>
      </c>
      <c r="B44" s="61">
        <f>SUM(B45:B52)</f>
        <v>738040356.45000005</v>
      </c>
      <c r="C44" s="61">
        <f t="shared" ref="C44:G44" si="7">SUM(C45:C52)</f>
        <v>-324995118.23000002</v>
      </c>
      <c r="D44" s="61">
        <f t="shared" si="7"/>
        <v>413045238.21999991</v>
      </c>
      <c r="E44" s="61">
        <f t="shared" si="7"/>
        <v>150252295.02999997</v>
      </c>
      <c r="F44" s="61">
        <f t="shared" si="7"/>
        <v>118988729.93000001</v>
      </c>
      <c r="G44" s="61">
        <f t="shared" si="7"/>
        <v>-262792943.18999997</v>
      </c>
    </row>
    <row r="45" spans="1:7" x14ac:dyDescent="0.25">
      <c r="A45" s="42" t="s">
        <v>115</v>
      </c>
      <c r="B45" s="61">
        <v>0</v>
      </c>
      <c r="C45" s="61">
        <v>0</v>
      </c>
      <c r="D45" s="61">
        <v>0</v>
      </c>
      <c r="E45" s="61">
        <v>0</v>
      </c>
      <c r="F45" s="61">
        <v>0</v>
      </c>
      <c r="G45" s="61">
        <f t="shared" ref="G45:G52" si="8">E45-D45</f>
        <v>0</v>
      </c>
    </row>
    <row r="46" spans="1:7" x14ac:dyDescent="0.25">
      <c r="A46" s="42" t="s">
        <v>116</v>
      </c>
      <c r="B46" s="61">
        <v>0</v>
      </c>
      <c r="C46" s="61">
        <v>0</v>
      </c>
      <c r="D46" s="61">
        <v>0</v>
      </c>
      <c r="E46" s="61">
        <v>0</v>
      </c>
      <c r="F46" s="61">
        <v>0</v>
      </c>
      <c r="G46" s="61">
        <f t="shared" si="8"/>
        <v>0</v>
      </c>
    </row>
    <row r="47" spans="1:7" x14ac:dyDescent="0.25">
      <c r="A47" s="42" t="s">
        <v>117</v>
      </c>
      <c r="B47" s="61">
        <v>50000000</v>
      </c>
      <c r="C47" s="61">
        <v>-50000000</v>
      </c>
      <c r="D47" s="61">
        <v>0</v>
      </c>
      <c r="E47" s="61">
        <v>0</v>
      </c>
      <c r="F47" s="61">
        <v>0</v>
      </c>
      <c r="G47" s="61">
        <f t="shared" si="8"/>
        <v>0</v>
      </c>
    </row>
    <row r="48" spans="1:7" x14ac:dyDescent="0.25">
      <c r="A48" s="42" t="s">
        <v>118</v>
      </c>
      <c r="B48" s="61">
        <v>0</v>
      </c>
      <c r="C48" s="61">
        <v>0</v>
      </c>
      <c r="D48" s="61">
        <v>0</v>
      </c>
      <c r="E48" s="61">
        <v>0</v>
      </c>
      <c r="F48" s="61">
        <v>0</v>
      </c>
      <c r="G48" s="61">
        <f t="shared" si="8"/>
        <v>0</v>
      </c>
    </row>
    <row r="49" spans="1:7" x14ac:dyDescent="0.25">
      <c r="A49" s="42" t="s">
        <v>119</v>
      </c>
      <c r="B49" s="61">
        <v>0</v>
      </c>
      <c r="C49" s="61">
        <v>0</v>
      </c>
      <c r="D49" s="61">
        <v>0</v>
      </c>
      <c r="E49" s="61">
        <v>0</v>
      </c>
      <c r="F49" s="61">
        <v>0</v>
      </c>
      <c r="G49" s="61">
        <f t="shared" si="8"/>
        <v>0</v>
      </c>
    </row>
    <row r="50" spans="1:7" x14ac:dyDescent="0.25">
      <c r="A50" s="42" t="s">
        <v>120</v>
      </c>
      <c r="B50" s="61">
        <v>0</v>
      </c>
      <c r="C50" s="61">
        <v>0</v>
      </c>
      <c r="D50" s="61">
        <v>0</v>
      </c>
      <c r="E50" s="61">
        <v>0</v>
      </c>
      <c r="F50" s="61">
        <v>0</v>
      </c>
      <c r="G50" s="61">
        <f t="shared" si="8"/>
        <v>0</v>
      </c>
    </row>
    <row r="51" spans="1:7" x14ac:dyDescent="0.25">
      <c r="A51" s="42" t="s">
        <v>121</v>
      </c>
      <c r="B51" s="61">
        <v>474655984.99000001</v>
      </c>
      <c r="C51" s="61">
        <v>-100535836.05</v>
      </c>
      <c r="D51" s="61">
        <v>374120148.93999994</v>
      </c>
      <c r="E51" s="61">
        <v>150252295.02999997</v>
      </c>
      <c r="F51" s="61">
        <v>118988729.93000001</v>
      </c>
      <c r="G51" s="61">
        <f t="shared" si="8"/>
        <v>-223867853.90999997</v>
      </c>
    </row>
    <row r="52" spans="1:7" x14ac:dyDescent="0.25">
      <c r="A52" s="42" t="s">
        <v>122</v>
      </c>
      <c r="B52" s="61">
        <v>213384371.46000001</v>
      </c>
      <c r="C52" s="61">
        <v>-174459282.17999998</v>
      </c>
      <c r="D52" s="61">
        <v>38925089.280000001</v>
      </c>
      <c r="E52" s="61">
        <v>0</v>
      </c>
      <c r="F52" s="61">
        <v>0</v>
      </c>
      <c r="G52" s="61">
        <f t="shared" si="8"/>
        <v>-38925089.280000001</v>
      </c>
    </row>
    <row r="53" spans="1:7" x14ac:dyDescent="0.25">
      <c r="A53" s="22" t="s">
        <v>123</v>
      </c>
      <c r="B53" s="61">
        <f>SUM(B54:B60)</f>
        <v>610288909.68000007</v>
      </c>
      <c r="C53" s="61">
        <f t="shared" ref="C53:G53" si="9">SUM(C54:C60)</f>
        <v>1016444068.5600001</v>
      </c>
      <c r="D53" s="61">
        <f t="shared" si="9"/>
        <v>1626732978.2399998</v>
      </c>
      <c r="E53" s="61">
        <f t="shared" si="9"/>
        <v>248693365.09999993</v>
      </c>
      <c r="F53" s="61">
        <f t="shared" si="9"/>
        <v>243787961.13</v>
      </c>
      <c r="G53" s="61">
        <f t="shared" si="9"/>
        <v>-1378039613.1399999</v>
      </c>
    </row>
    <row r="54" spans="1:7" x14ac:dyDescent="0.25">
      <c r="A54" s="42" t="s">
        <v>124</v>
      </c>
      <c r="B54" s="61">
        <v>269671567.47000003</v>
      </c>
      <c r="C54" s="61">
        <v>203704915.31</v>
      </c>
      <c r="D54" s="61">
        <v>473376482.77999991</v>
      </c>
      <c r="E54" s="61">
        <v>171546127.04999998</v>
      </c>
      <c r="F54" s="61">
        <v>171366921.47999999</v>
      </c>
      <c r="G54" s="61">
        <f t="shared" ref="G54:G60" si="10">E54-D54</f>
        <v>-301830355.7299999</v>
      </c>
    </row>
    <row r="55" spans="1:7" x14ac:dyDescent="0.25">
      <c r="A55" s="42" t="s">
        <v>125</v>
      </c>
      <c r="B55" s="61">
        <v>294295687.20999998</v>
      </c>
      <c r="C55" s="61">
        <v>742802393.35000002</v>
      </c>
      <c r="D55" s="61">
        <v>1037098080.5599999</v>
      </c>
      <c r="E55" s="61">
        <v>71340260.99999997</v>
      </c>
      <c r="F55" s="61">
        <v>66990214.969999999</v>
      </c>
      <c r="G55" s="61">
        <f t="shared" si="10"/>
        <v>-965757819.55999994</v>
      </c>
    </row>
    <row r="56" spans="1:7" x14ac:dyDescent="0.25">
      <c r="A56" s="42" t="s">
        <v>126</v>
      </c>
      <c r="B56" s="61">
        <v>0</v>
      </c>
      <c r="C56" s="61">
        <v>0</v>
      </c>
      <c r="D56" s="61">
        <v>0</v>
      </c>
      <c r="E56" s="61">
        <v>0</v>
      </c>
      <c r="F56" s="61">
        <v>0</v>
      </c>
      <c r="G56" s="61">
        <f t="shared" si="10"/>
        <v>0</v>
      </c>
    </row>
    <row r="57" spans="1:7" x14ac:dyDescent="0.25">
      <c r="A57" s="43" t="s">
        <v>127</v>
      </c>
      <c r="B57" s="61">
        <v>0</v>
      </c>
      <c r="C57" s="61">
        <v>43924445.869999997</v>
      </c>
      <c r="D57" s="61">
        <v>43924445.869999997</v>
      </c>
      <c r="E57" s="61">
        <v>2948910.35</v>
      </c>
      <c r="F57" s="61">
        <v>2948910.35</v>
      </c>
      <c r="G57" s="61">
        <f t="shared" si="10"/>
        <v>-40975535.519999996</v>
      </c>
    </row>
    <row r="58" spans="1:7" x14ac:dyDescent="0.25">
      <c r="A58" s="42" t="s">
        <v>128</v>
      </c>
      <c r="B58" s="61">
        <v>46321655</v>
      </c>
      <c r="C58" s="61">
        <v>13062314.030000001</v>
      </c>
      <c r="D58" s="61">
        <v>59383969.030000001</v>
      </c>
      <c r="E58" s="61">
        <v>2858066.7</v>
      </c>
      <c r="F58" s="61">
        <v>2481914.33</v>
      </c>
      <c r="G58" s="61">
        <f t="shared" si="10"/>
        <v>-56525902.329999998</v>
      </c>
    </row>
    <row r="59" spans="1:7" x14ac:dyDescent="0.25">
      <c r="A59" s="42" t="s">
        <v>129</v>
      </c>
      <c r="B59" s="61">
        <v>0</v>
      </c>
      <c r="C59" s="61">
        <v>12950000</v>
      </c>
      <c r="D59" s="61">
        <v>12950000</v>
      </c>
      <c r="E59" s="61">
        <v>0</v>
      </c>
      <c r="F59" s="61">
        <v>0</v>
      </c>
      <c r="G59" s="61">
        <f t="shared" si="10"/>
        <v>-12950000</v>
      </c>
    </row>
    <row r="60" spans="1:7" x14ac:dyDescent="0.25">
      <c r="A60" s="42" t="s">
        <v>130</v>
      </c>
      <c r="B60" s="61">
        <v>0</v>
      </c>
      <c r="C60" s="61">
        <v>0</v>
      </c>
      <c r="D60" s="61">
        <v>0</v>
      </c>
      <c r="E60" s="61">
        <v>0</v>
      </c>
      <c r="F60" s="61">
        <v>0</v>
      </c>
      <c r="G60" s="61">
        <f t="shared" si="10"/>
        <v>0</v>
      </c>
    </row>
    <row r="61" spans="1:7" x14ac:dyDescent="0.25">
      <c r="A61" s="22" t="s">
        <v>131</v>
      </c>
      <c r="B61" s="61">
        <f>SUM(B62:B70)</f>
        <v>228648444.96000001</v>
      </c>
      <c r="C61" s="61">
        <f t="shared" ref="C61:G61" si="11">SUM(C62:C70)</f>
        <v>-228648444.96000001</v>
      </c>
      <c r="D61" s="61">
        <f t="shared" si="11"/>
        <v>0</v>
      </c>
      <c r="E61" s="61">
        <f t="shared" si="11"/>
        <v>0</v>
      </c>
      <c r="F61" s="61">
        <f t="shared" si="11"/>
        <v>0</v>
      </c>
      <c r="G61" s="61">
        <f t="shared" si="11"/>
        <v>0</v>
      </c>
    </row>
    <row r="62" spans="1:7" x14ac:dyDescent="0.25">
      <c r="A62" s="42" t="s">
        <v>132</v>
      </c>
      <c r="B62" s="61">
        <v>0</v>
      </c>
      <c r="C62" s="61">
        <v>0</v>
      </c>
      <c r="D62" s="61">
        <v>0</v>
      </c>
      <c r="E62" s="61">
        <v>0</v>
      </c>
      <c r="F62" s="61">
        <v>0</v>
      </c>
      <c r="G62" s="61">
        <f t="shared" ref="G62:G70" si="12">E62-D62</f>
        <v>0</v>
      </c>
    </row>
    <row r="63" spans="1:7" x14ac:dyDescent="0.25">
      <c r="A63" s="42" t="s">
        <v>133</v>
      </c>
      <c r="B63" s="61">
        <v>0</v>
      </c>
      <c r="C63" s="61">
        <v>0</v>
      </c>
      <c r="D63" s="61">
        <v>0</v>
      </c>
      <c r="E63" s="61">
        <v>0</v>
      </c>
      <c r="F63" s="61">
        <v>0</v>
      </c>
      <c r="G63" s="61">
        <f t="shared" si="12"/>
        <v>0</v>
      </c>
    </row>
    <row r="64" spans="1:7" x14ac:dyDescent="0.25">
      <c r="A64" s="42" t="s">
        <v>134</v>
      </c>
      <c r="B64" s="61">
        <v>0</v>
      </c>
      <c r="C64" s="61">
        <v>0</v>
      </c>
      <c r="D64" s="61">
        <v>0</v>
      </c>
      <c r="E64" s="61">
        <v>0</v>
      </c>
      <c r="F64" s="61">
        <v>0</v>
      </c>
      <c r="G64" s="61">
        <f t="shared" si="12"/>
        <v>0</v>
      </c>
    </row>
    <row r="65" spans="1:7" x14ac:dyDescent="0.25">
      <c r="A65" s="42" t="s">
        <v>135</v>
      </c>
      <c r="B65" s="61">
        <v>228648444.96000001</v>
      </c>
      <c r="C65" s="61">
        <v>-228648444.96000001</v>
      </c>
      <c r="D65" s="61">
        <v>0</v>
      </c>
      <c r="E65" s="61">
        <v>0</v>
      </c>
      <c r="F65" s="61">
        <v>0</v>
      </c>
      <c r="G65" s="61">
        <f t="shared" si="12"/>
        <v>0</v>
      </c>
    </row>
    <row r="66" spans="1:7" x14ac:dyDescent="0.25">
      <c r="A66" s="42" t="s">
        <v>136</v>
      </c>
      <c r="B66" s="61">
        <v>0</v>
      </c>
      <c r="C66" s="61">
        <v>0</v>
      </c>
      <c r="D66" s="61">
        <v>0</v>
      </c>
      <c r="E66" s="61">
        <v>0</v>
      </c>
      <c r="F66" s="61">
        <v>0</v>
      </c>
      <c r="G66" s="61">
        <f t="shared" si="12"/>
        <v>0</v>
      </c>
    </row>
    <row r="67" spans="1:7" x14ac:dyDescent="0.25">
      <c r="A67" s="42" t="s">
        <v>137</v>
      </c>
      <c r="B67" s="61">
        <v>0</v>
      </c>
      <c r="C67" s="61">
        <v>0</v>
      </c>
      <c r="D67" s="61">
        <v>0</v>
      </c>
      <c r="E67" s="61">
        <v>0</v>
      </c>
      <c r="F67" s="61">
        <v>0</v>
      </c>
      <c r="G67" s="61">
        <f t="shared" si="12"/>
        <v>0</v>
      </c>
    </row>
    <row r="68" spans="1:7" x14ac:dyDescent="0.25">
      <c r="A68" s="42" t="s">
        <v>138</v>
      </c>
      <c r="B68" s="61">
        <v>0</v>
      </c>
      <c r="C68" s="61">
        <v>0</v>
      </c>
      <c r="D68" s="61">
        <v>0</v>
      </c>
      <c r="E68" s="61">
        <v>0</v>
      </c>
      <c r="F68" s="61">
        <v>0</v>
      </c>
      <c r="G68" s="61">
        <f t="shared" si="12"/>
        <v>0</v>
      </c>
    </row>
    <row r="69" spans="1:7" x14ac:dyDescent="0.25">
      <c r="A69" s="42" t="s">
        <v>139</v>
      </c>
      <c r="B69" s="61">
        <v>0</v>
      </c>
      <c r="C69" s="61">
        <v>0</v>
      </c>
      <c r="D69" s="61">
        <v>0</v>
      </c>
      <c r="E69" s="61">
        <v>0</v>
      </c>
      <c r="F69" s="61">
        <v>0</v>
      </c>
      <c r="G69" s="61">
        <f t="shared" si="12"/>
        <v>0</v>
      </c>
    </row>
    <row r="70" spans="1:7" x14ac:dyDescent="0.25">
      <c r="A70" s="42" t="s">
        <v>140</v>
      </c>
      <c r="B70" s="61">
        <v>0</v>
      </c>
      <c r="C70" s="61">
        <v>0</v>
      </c>
      <c r="D70" s="61">
        <v>0</v>
      </c>
      <c r="E70" s="61">
        <v>0</v>
      </c>
      <c r="F70" s="61">
        <v>0</v>
      </c>
      <c r="G70" s="61">
        <f t="shared" si="12"/>
        <v>0</v>
      </c>
    </row>
    <row r="71" spans="1:7" x14ac:dyDescent="0.25">
      <c r="A71" s="23" t="s">
        <v>141</v>
      </c>
      <c r="B71" s="61">
        <f>SUM(B72:B75)</f>
        <v>231544825.31999999</v>
      </c>
      <c r="C71" s="61">
        <f t="shared" ref="C71:G71" si="13">SUM(C72:C75)</f>
        <v>0</v>
      </c>
      <c r="D71" s="61">
        <f t="shared" si="13"/>
        <v>231544825.31999999</v>
      </c>
      <c r="E71" s="61">
        <f t="shared" si="13"/>
        <v>95840439.010000005</v>
      </c>
      <c r="F71" s="61">
        <f t="shared" si="13"/>
        <v>95840439.010000005</v>
      </c>
      <c r="G71" s="61">
        <f t="shared" si="13"/>
        <v>-135704386.31</v>
      </c>
    </row>
    <row r="72" spans="1:7" x14ac:dyDescent="0.25">
      <c r="A72" s="42" t="s">
        <v>142</v>
      </c>
      <c r="B72" s="61">
        <v>231544825.31999999</v>
      </c>
      <c r="C72" s="61">
        <v>0</v>
      </c>
      <c r="D72" s="61">
        <v>231544825.31999999</v>
      </c>
      <c r="E72" s="61">
        <v>95840439.010000005</v>
      </c>
      <c r="F72" s="61">
        <v>95840439.010000005</v>
      </c>
      <c r="G72" s="61">
        <f t="shared" ref="G72:G75" si="14">E72-D72</f>
        <v>-135704386.31</v>
      </c>
    </row>
    <row r="73" spans="1:7" ht="30" x14ac:dyDescent="0.25">
      <c r="A73" s="42" t="s">
        <v>143</v>
      </c>
      <c r="B73" s="61">
        <v>0</v>
      </c>
      <c r="C73" s="61">
        <v>0</v>
      </c>
      <c r="D73" s="61">
        <v>0</v>
      </c>
      <c r="E73" s="61">
        <v>0</v>
      </c>
      <c r="F73" s="61">
        <v>0</v>
      </c>
      <c r="G73" s="61">
        <f t="shared" si="14"/>
        <v>0</v>
      </c>
    </row>
    <row r="74" spans="1:7" x14ac:dyDescent="0.25">
      <c r="A74" s="42" t="s">
        <v>144</v>
      </c>
      <c r="B74" s="61">
        <v>0</v>
      </c>
      <c r="C74" s="61">
        <v>0</v>
      </c>
      <c r="D74" s="61">
        <v>0</v>
      </c>
      <c r="E74" s="61">
        <v>0</v>
      </c>
      <c r="F74" s="61">
        <v>0</v>
      </c>
      <c r="G74" s="61">
        <f t="shared" si="14"/>
        <v>0</v>
      </c>
    </row>
    <row r="75" spans="1:7" x14ac:dyDescent="0.25">
      <c r="A75" s="42" t="s">
        <v>145</v>
      </c>
      <c r="B75" s="61">
        <v>0</v>
      </c>
      <c r="C75" s="61">
        <v>0</v>
      </c>
      <c r="D75" s="61">
        <v>0</v>
      </c>
      <c r="E75" s="61">
        <v>0</v>
      </c>
      <c r="F75" s="61">
        <v>0</v>
      </c>
      <c r="G75" s="61">
        <f t="shared" si="14"/>
        <v>0</v>
      </c>
    </row>
    <row r="76" spans="1:7" x14ac:dyDescent="0.25">
      <c r="A76" s="17"/>
      <c r="B76" s="84"/>
      <c r="C76" s="84"/>
      <c r="D76" s="84"/>
      <c r="E76" s="84"/>
      <c r="F76" s="84"/>
      <c r="G76" s="84"/>
    </row>
    <row r="77" spans="1:7" x14ac:dyDescent="0.25">
      <c r="A77" s="1" t="s">
        <v>103</v>
      </c>
      <c r="B77" s="83">
        <f>B43+B9</f>
        <v>7835165416</v>
      </c>
      <c r="C77" s="83">
        <f t="shared" ref="C77:G77" si="15">C43+C9</f>
        <v>3269164379.1300001</v>
      </c>
      <c r="D77" s="83">
        <f t="shared" si="15"/>
        <v>11104329795.130001</v>
      </c>
      <c r="E77" s="83">
        <f t="shared" si="15"/>
        <v>3386195422.9100003</v>
      </c>
      <c r="F77" s="83">
        <f t="shared" si="15"/>
        <v>3232878417.7900004</v>
      </c>
      <c r="G77" s="83">
        <f t="shared" si="15"/>
        <v>-7718134372.2199993</v>
      </c>
    </row>
    <row r="78" spans="1:7" x14ac:dyDescent="0.25">
      <c r="A78" s="20"/>
      <c r="B78" s="44"/>
      <c r="C78" s="44"/>
      <c r="D78" s="44"/>
      <c r="E78" s="44"/>
      <c r="F78" s="44"/>
      <c r="G78" s="44"/>
    </row>
    <row r="81" spans="1:7" x14ac:dyDescent="0.25">
      <c r="A81" s="93"/>
      <c r="B81" s="95"/>
      <c r="C81" s="95"/>
      <c r="D81" s="95"/>
      <c r="E81" s="95"/>
      <c r="F81" s="95"/>
      <c r="G81" s="95"/>
    </row>
    <row r="82" spans="1:7" x14ac:dyDescent="0.25">
      <c r="A82" s="93"/>
      <c r="B82" s="95"/>
      <c r="C82" s="95"/>
      <c r="D82" s="95"/>
      <c r="E82" s="95"/>
      <c r="F82" s="95"/>
      <c r="G82" s="95"/>
    </row>
    <row r="83" spans="1:7" x14ac:dyDescent="0.25">
      <c r="A83" s="93"/>
    </row>
    <row r="84" spans="1:7" x14ac:dyDescent="0.25">
      <c r="A84" s="93"/>
      <c r="B84" s="95"/>
      <c r="C84" s="95"/>
      <c r="D84" s="95"/>
      <c r="E84" s="95"/>
      <c r="F84" s="95"/>
      <c r="G84" s="95"/>
    </row>
    <row r="85" spans="1:7" x14ac:dyDescent="0.25">
      <c r="A85" s="93"/>
      <c r="B85" s="95"/>
      <c r="C85" s="95"/>
      <c r="D85" s="95"/>
      <c r="E85" s="95"/>
      <c r="F85" s="95"/>
      <c r="G85" s="95"/>
    </row>
    <row r="86" spans="1:7" x14ac:dyDescent="0.25">
      <c r="A86" s="93"/>
    </row>
    <row r="87" spans="1:7" x14ac:dyDescent="0.25">
      <c r="A87" s="93"/>
      <c r="B87" s="95"/>
      <c r="C87" s="95"/>
      <c r="D87" s="95"/>
      <c r="E87" s="95"/>
      <c r="F87" s="95"/>
      <c r="G87" s="95"/>
    </row>
    <row r="88" spans="1:7" x14ac:dyDescent="0.25">
      <c r="B88" s="95"/>
      <c r="C88" s="95"/>
      <c r="D88" s="95"/>
      <c r="E88" s="95"/>
      <c r="F88" s="95"/>
      <c r="G88" s="95"/>
    </row>
    <row r="92" spans="1:7" x14ac:dyDescent="0.25">
      <c r="A92" s="89"/>
      <c r="B92" s="89"/>
      <c r="C92" s="90"/>
      <c r="D92" s="90"/>
      <c r="E92" s="90"/>
    </row>
    <row r="93" spans="1:7" x14ac:dyDescent="0.25">
      <c r="A93" s="91" t="s">
        <v>351</v>
      </c>
      <c r="B93" s="89"/>
      <c r="C93" s="101" t="s">
        <v>352</v>
      </c>
      <c r="D93" s="101"/>
      <c r="E93" s="101"/>
    </row>
    <row r="94" spans="1:7" x14ac:dyDescent="0.25">
      <c r="A94" s="92" t="s">
        <v>353</v>
      </c>
      <c r="B94" s="89"/>
      <c r="C94" s="101" t="s">
        <v>354</v>
      </c>
      <c r="D94" s="101"/>
      <c r="E94" s="101"/>
    </row>
  </sheetData>
  <mergeCells count="6">
    <mergeCell ref="C94:E94"/>
    <mergeCell ref="A7:A8"/>
    <mergeCell ref="B7:F7"/>
    <mergeCell ref="G7:G8"/>
    <mergeCell ref="A1:G1"/>
    <mergeCell ref="C93:E93"/>
  </mergeCells>
  <dataValidations count="1">
    <dataValidation type="decimal" allowBlank="1" showInputMessage="1" showErrorMessage="1" sqref="B37:G37 B61:G61 B9:B10 C28:G36 B19:G19 B27:G27 B53:G53 C62:G70 B43:B44 B71:G71 B76:G77 C9:G18 C20:G26 C38:G41 C43:G52 C54:G60 C72:G75">
      <formula1>-1.79769313486231E+100</formula1>
      <formula2>1.79769313486231E+100</formula2>
    </dataValidation>
  </dataValidations>
  <pageMargins left="0.7" right="0.7" top="0.75" bottom="0.75" header="0.3" footer="0.3"/>
  <pageSetup scale="43" fitToHeight="0" orientation="portrait" horizontalDpi="1200" verticalDpi="1200" r:id="rId1"/>
  <ignoredErrors>
    <ignoredError sqref="B9:G9 B12:F12 B14:F14 B16:F16 B19:G19 B27:G27 B30:F30 B33:F33 B42:G44 B10:F10 B37:F41 B48:F50 B53:G53 B56:F56 B61:G61 B71:G71 B76:G77 B45:F46 B60:F60 B62:F64 B66:F70 B73:F75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51"/>
  <sheetViews>
    <sheetView showGridLines="0" zoomScale="64" zoomScaleNormal="70" workbookViewId="0">
      <selection activeCell="D4" sqref="D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04" t="s">
        <v>147</v>
      </c>
      <c r="B1" s="105"/>
      <c r="C1" s="105"/>
      <c r="D1" s="105"/>
      <c r="E1" s="105"/>
      <c r="F1" s="105"/>
      <c r="G1" s="106"/>
    </row>
    <row r="2" spans="1:7" x14ac:dyDescent="0.25">
      <c r="A2" s="50" t="s">
        <v>356</v>
      </c>
      <c r="B2" s="51"/>
      <c r="C2" s="51"/>
      <c r="D2" s="51"/>
      <c r="E2" s="51"/>
      <c r="F2" s="51"/>
      <c r="G2" s="52"/>
    </row>
    <row r="3" spans="1:7" x14ac:dyDescent="0.25">
      <c r="A3" s="53" t="s">
        <v>20</v>
      </c>
      <c r="B3" s="100"/>
      <c r="C3" s="100"/>
      <c r="D3" s="100"/>
      <c r="E3" s="100"/>
      <c r="F3" s="100"/>
      <c r="G3" s="55"/>
    </row>
    <row r="4" spans="1:7" x14ac:dyDescent="0.25">
      <c r="A4" s="53" t="s">
        <v>148</v>
      </c>
      <c r="B4" s="100"/>
      <c r="C4" s="100"/>
      <c r="D4" s="100"/>
      <c r="E4" s="100"/>
      <c r="F4" s="100"/>
      <c r="G4" s="55"/>
    </row>
    <row r="5" spans="1:7" x14ac:dyDescent="0.25">
      <c r="A5" s="53" t="s">
        <v>355</v>
      </c>
      <c r="B5" s="100"/>
      <c r="C5" s="100"/>
      <c r="D5" s="100"/>
      <c r="E5" s="100"/>
      <c r="F5" s="100"/>
      <c r="G5" s="55"/>
    </row>
    <row r="6" spans="1:7" x14ac:dyDescent="0.25">
      <c r="A6" s="56" t="s">
        <v>0</v>
      </c>
      <c r="B6" s="57"/>
      <c r="C6" s="57"/>
      <c r="D6" s="57"/>
      <c r="E6" s="57"/>
      <c r="F6" s="57"/>
      <c r="G6" s="58"/>
    </row>
    <row r="7" spans="1:7" x14ac:dyDescent="0.25">
      <c r="A7" s="107" t="s">
        <v>149</v>
      </c>
      <c r="B7" s="102" t="s">
        <v>22</v>
      </c>
      <c r="C7" s="102"/>
      <c r="D7" s="102"/>
      <c r="E7" s="102"/>
      <c r="F7" s="102"/>
      <c r="G7" s="102" t="s">
        <v>23</v>
      </c>
    </row>
    <row r="8" spans="1:7" ht="30" x14ac:dyDescent="0.25">
      <c r="A8" s="108"/>
      <c r="B8" s="80" t="s">
        <v>24</v>
      </c>
      <c r="C8" s="81" t="s">
        <v>112</v>
      </c>
      <c r="D8" s="81" t="s">
        <v>6</v>
      </c>
      <c r="E8" s="81" t="s">
        <v>3</v>
      </c>
      <c r="F8" s="81" t="s">
        <v>4</v>
      </c>
      <c r="G8" s="117"/>
    </row>
    <row r="9" spans="1:7" ht="15.75" customHeight="1" x14ac:dyDescent="0.25">
      <c r="A9" s="5" t="s">
        <v>150</v>
      </c>
      <c r="B9" s="96">
        <f>SUM(B10,B11,B12,B15,B16,B19)</f>
        <v>2718942273.380002</v>
      </c>
      <c r="C9" s="96">
        <f t="shared" ref="C9:G9" si="0">SUM(C10,C11,C12,C15,C16,C19)</f>
        <v>125887707.58999996</v>
      </c>
      <c r="D9" s="96">
        <f t="shared" si="0"/>
        <v>2844829980.9700012</v>
      </c>
      <c r="E9" s="96">
        <f t="shared" si="0"/>
        <v>1230474628.73</v>
      </c>
      <c r="F9" s="96">
        <f t="shared" si="0"/>
        <v>1203560306.8500004</v>
      </c>
      <c r="G9" s="96">
        <f t="shared" si="0"/>
        <v>1614355352.2400007</v>
      </c>
    </row>
    <row r="10" spans="1:7" x14ac:dyDescent="0.25">
      <c r="A10" s="22" t="s">
        <v>151</v>
      </c>
      <c r="B10" s="97">
        <v>1205268817.4200013</v>
      </c>
      <c r="C10" s="97">
        <v>-11551625.669999998</v>
      </c>
      <c r="D10" s="97">
        <v>1193717191.750001</v>
      </c>
      <c r="E10" s="97">
        <v>552612647.98000014</v>
      </c>
      <c r="F10" s="97">
        <v>531364190.93000048</v>
      </c>
      <c r="G10" s="98">
        <f>D10-E10</f>
        <v>641104543.77000082</v>
      </c>
    </row>
    <row r="11" spans="1:7" ht="15.75" customHeight="1" x14ac:dyDescent="0.25">
      <c r="A11" s="22" t="s">
        <v>152</v>
      </c>
      <c r="B11" s="98">
        <v>0</v>
      </c>
      <c r="C11" s="98">
        <v>0</v>
      </c>
      <c r="D11" s="98">
        <v>0</v>
      </c>
      <c r="E11" s="98">
        <v>0</v>
      </c>
      <c r="F11" s="98">
        <v>0</v>
      </c>
      <c r="G11" s="98">
        <f t="shared" ref="G11:G19" si="1">D11-E11</f>
        <v>0</v>
      </c>
    </row>
    <row r="12" spans="1:7" x14ac:dyDescent="0.25">
      <c r="A12" s="22" t="s">
        <v>153</v>
      </c>
      <c r="B12" s="98">
        <f>B13+B14</f>
        <v>61296983.910000004</v>
      </c>
      <c r="C12" s="98">
        <f t="shared" ref="C12:G12" si="2">C13+C14</f>
        <v>-2.7284841053187847E-12</v>
      </c>
      <c r="D12" s="98">
        <f t="shared" si="2"/>
        <v>61296983.909999989</v>
      </c>
      <c r="E12" s="98">
        <f t="shared" si="2"/>
        <v>30727176.919999998</v>
      </c>
      <c r="F12" s="98">
        <f t="shared" si="2"/>
        <v>29295855.149999995</v>
      </c>
      <c r="G12" s="98">
        <f t="shared" si="2"/>
        <v>30569806.989999991</v>
      </c>
    </row>
    <row r="13" spans="1:7" x14ac:dyDescent="0.25">
      <c r="A13" s="40" t="s">
        <v>154</v>
      </c>
      <c r="B13" s="98">
        <v>54554315.679900005</v>
      </c>
      <c r="C13" s="98">
        <v>-2.4283508537337183E-12</v>
      </c>
      <c r="D13" s="98">
        <v>54554315.679899991</v>
      </c>
      <c r="E13" s="98">
        <v>27347187.458799999</v>
      </c>
      <c r="F13" s="98">
        <v>26073311.083499994</v>
      </c>
      <c r="G13" s="98">
        <f t="shared" si="1"/>
        <v>27207128.221099991</v>
      </c>
    </row>
    <row r="14" spans="1:7" x14ac:dyDescent="0.25">
      <c r="A14" s="40" t="s">
        <v>155</v>
      </c>
      <c r="B14" s="98">
        <v>6742668.2301000003</v>
      </c>
      <c r="C14" s="98">
        <v>-3.0013325158506633E-13</v>
      </c>
      <c r="D14" s="98">
        <v>6742668.2300999984</v>
      </c>
      <c r="E14" s="98">
        <v>3379989.4611999998</v>
      </c>
      <c r="F14" s="98">
        <v>3222544.0664999993</v>
      </c>
      <c r="G14" s="98">
        <f t="shared" si="1"/>
        <v>3362678.7688999986</v>
      </c>
    </row>
    <row r="15" spans="1:7" x14ac:dyDescent="0.25">
      <c r="A15" s="22" t="s">
        <v>156</v>
      </c>
      <c r="B15" s="98">
        <v>1452376472.0500007</v>
      </c>
      <c r="C15" s="98">
        <v>137439333.25999996</v>
      </c>
      <c r="D15" s="98">
        <v>1589815805.3099999</v>
      </c>
      <c r="E15" s="98">
        <v>647134803.83000004</v>
      </c>
      <c r="F15" s="98">
        <v>642900260.76999998</v>
      </c>
      <c r="G15" s="98">
        <f t="shared" si="1"/>
        <v>942681001.4799999</v>
      </c>
    </row>
    <row r="16" spans="1:7" ht="30" x14ac:dyDescent="0.25">
      <c r="A16" s="23" t="s">
        <v>157</v>
      </c>
      <c r="B16" s="98">
        <f>B17+B18</f>
        <v>0</v>
      </c>
      <c r="C16" s="98">
        <f t="shared" ref="C16:G16" si="3">C17+C18</f>
        <v>0</v>
      </c>
      <c r="D16" s="98">
        <f t="shared" si="3"/>
        <v>0</v>
      </c>
      <c r="E16" s="98">
        <f t="shared" si="3"/>
        <v>0</v>
      </c>
      <c r="F16" s="98">
        <f t="shared" si="3"/>
        <v>0</v>
      </c>
      <c r="G16" s="98">
        <f t="shared" si="3"/>
        <v>0</v>
      </c>
    </row>
    <row r="17" spans="1:7" x14ac:dyDescent="0.25">
      <c r="A17" s="40" t="s">
        <v>158</v>
      </c>
      <c r="B17" s="98">
        <v>0</v>
      </c>
      <c r="C17" s="98">
        <v>0</v>
      </c>
      <c r="D17" s="98">
        <v>0</v>
      </c>
      <c r="E17" s="98">
        <v>0</v>
      </c>
      <c r="F17" s="98">
        <v>0</v>
      </c>
      <c r="G17" s="98">
        <f t="shared" si="1"/>
        <v>0</v>
      </c>
    </row>
    <row r="18" spans="1:7" x14ac:dyDescent="0.25">
      <c r="A18" s="40" t="s">
        <v>159</v>
      </c>
      <c r="B18" s="98">
        <v>0</v>
      </c>
      <c r="C18" s="98">
        <v>0</v>
      </c>
      <c r="D18" s="98">
        <v>0</v>
      </c>
      <c r="E18" s="98">
        <v>0</v>
      </c>
      <c r="F18" s="98">
        <v>0</v>
      </c>
      <c r="G18" s="98">
        <f t="shared" si="1"/>
        <v>0</v>
      </c>
    </row>
    <row r="19" spans="1:7" x14ac:dyDescent="0.25">
      <c r="A19" s="22" t="s">
        <v>160</v>
      </c>
      <c r="B19" s="98">
        <v>0</v>
      </c>
      <c r="C19" s="98">
        <v>0</v>
      </c>
      <c r="D19" s="98">
        <v>0</v>
      </c>
      <c r="E19" s="98">
        <v>0</v>
      </c>
      <c r="F19" s="98">
        <v>0</v>
      </c>
      <c r="G19" s="98">
        <f t="shared" si="1"/>
        <v>0</v>
      </c>
    </row>
    <row r="20" spans="1:7" x14ac:dyDescent="0.25">
      <c r="A20" s="17"/>
      <c r="B20" s="99"/>
      <c r="C20" s="99"/>
      <c r="D20" s="99"/>
      <c r="E20" s="99"/>
      <c r="F20" s="99"/>
      <c r="G20" s="99"/>
    </row>
    <row r="21" spans="1:7" x14ac:dyDescent="0.25">
      <c r="A21" s="11" t="s">
        <v>161</v>
      </c>
      <c r="B21" s="96">
        <f>SUM(B22,B23,B24,B27,B28,B31)</f>
        <v>407783184.98999989</v>
      </c>
      <c r="C21" s="96">
        <f t="shared" ref="C21:F21" si="4">SUM(C22,C23,C24,C27,C28,C31)</f>
        <v>-125887707.58999999</v>
      </c>
      <c r="D21" s="96">
        <f t="shared" si="4"/>
        <v>281895477.40000004</v>
      </c>
      <c r="E21" s="96">
        <f t="shared" si="4"/>
        <v>147841787.83999994</v>
      </c>
      <c r="F21" s="96">
        <f t="shared" si="4"/>
        <v>116578222.73999999</v>
      </c>
      <c r="G21" s="96">
        <f>SUM(G22,G23,G24,G27,G28,G31)</f>
        <v>134053689.56000009</v>
      </c>
    </row>
    <row r="22" spans="1:7" x14ac:dyDescent="0.25">
      <c r="A22" s="22" t="s">
        <v>151</v>
      </c>
      <c r="B22" s="97">
        <v>0</v>
      </c>
      <c r="C22" s="97">
        <v>0</v>
      </c>
      <c r="D22" s="97">
        <v>0</v>
      </c>
      <c r="E22" s="97">
        <v>0</v>
      </c>
      <c r="F22" s="97">
        <v>0</v>
      </c>
      <c r="G22" s="98">
        <f t="shared" ref="G22:G31" si="5">D22-E22</f>
        <v>0</v>
      </c>
    </row>
    <row r="23" spans="1:7" x14ac:dyDescent="0.25">
      <c r="A23" s="22" t="s">
        <v>152</v>
      </c>
      <c r="B23" s="98">
        <v>0</v>
      </c>
      <c r="C23" s="98">
        <v>0</v>
      </c>
      <c r="D23" s="98">
        <v>0</v>
      </c>
      <c r="E23" s="98">
        <v>0</v>
      </c>
      <c r="F23" s="98">
        <v>0</v>
      </c>
      <c r="G23" s="98">
        <f t="shared" si="5"/>
        <v>0</v>
      </c>
    </row>
    <row r="24" spans="1:7" x14ac:dyDescent="0.25">
      <c r="A24" s="22" t="s">
        <v>153</v>
      </c>
      <c r="B24" s="98">
        <f t="shared" ref="B24:G24" si="6">B25+B26</f>
        <v>0</v>
      </c>
      <c r="C24" s="98">
        <f t="shared" si="6"/>
        <v>0</v>
      </c>
      <c r="D24" s="98">
        <f t="shared" si="6"/>
        <v>0</v>
      </c>
      <c r="E24" s="98">
        <f t="shared" si="6"/>
        <v>0</v>
      </c>
      <c r="F24" s="98">
        <f t="shared" si="6"/>
        <v>0</v>
      </c>
      <c r="G24" s="98">
        <f t="shared" si="6"/>
        <v>0</v>
      </c>
    </row>
    <row r="25" spans="1:7" x14ac:dyDescent="0.25">
      <c r="A25" s="40" t="s">
        <v>154</v>
      </c>
      <c r="B25" s="98">
        <v>0</v>
      </c>
      <c r="C25" s="98">
        <v>0</v>
      </c>
      <c r="D25" s="98">
        <v>0</v>
      </c>
      <c r="E25" s="98">
        <v>0</v>
      </c>
      <c r="F25" s="98">
        <v>0</v>
      </c>
      <c r="G25" s="98">
        <f t="shared" si="5"/>
        <v>0</v>
      </c>
    </row>
    <row r="26" spans="1:7" x14ac:dyDescent="0.25">
      <c r="A26" s="40" t="s">
        <v>155</v>
      </c>
      <c r="B26" s="98">
        <v>0</v>
      </c>
      <c r="C26" s="98">
        <v>0</v>
      </c>
      <c r="D26" s="98">
        <v>0</v>
      </c>
      <c r="E26" s="98">
        <v>0</v>
      </c>
      <c r="F26" s="98">
        <v>0</v>
      </c>
      <c r="G26" s="98">
        <f t="shared" si="5"/>
        <v>0</v>
      </c>
    </row>
    <row r="27" spans="1:7" x14ac:dyDescent="0.25">
      <c r="A27" s="22" t="s">
        <v>156</v>
      </c>
      <c r="B27" s="98">
        <v>407783184.98999989</v>
      </c>
      <c r="C27" s="98">
        <v>-125887707.58999999</v>
      </c>
      <c r="D27" s="98">
        <v>281895477.40000004</v>
      </c>
      <c r="E27" s="98">
        <v>147841787.83999994</v>
      </c>
      <c r="F27" s="98">
        <v>116578222.73999999</v>
      </c>
      <c r="G27" s="98">
        <f t="shared" si="5"/>
        <v>134053689.56000009</v>
      </c>
    </row>
    <row r="28" spans="1:7" ht="30" x14ac:dyDescent="0.25">
      <c r="A28" s="23" t="s">
        <v>157</v>
      </c>
      <c r="B28" s="98">
        <f t="shared" ref="B28:G28" si="7">B29+B30</f>
        <v>0</v>
      </c>
      <c r="C28" s="98">
        <f t="shared" si="7"/>
        <v>0</v>
      </c>
      <c r="D28" s="98">
        <f t="shared" si="7"/>
        <v>0</v>
      </c>
      <c r="E28" s="98">
        <f t="shared" si="7"/>
        <v>0</v>
      </c>
      <c r="F28" s="98">
        <f t="shared" si="7"/>
        <v>0</v>
      </c>
      <c r="G28" s="98">
        <f t="shared" si="7"/>
        <v>0</v>
      </c>
    </row>
    <row r="29" spans="1:7" x14ac:dyDescent="0.25">
      <c r="A29" s="40" t="s">
        <v>158</v>
      </c>
      <c r="B29" s="98">
        <v>0</v>
      </c>
      <c r="C29" s="98">
        <v>0</v>
      </c>
      <c r="D29" s="98">
        <v>0</v>
      </c>
      <c r="E29" s="98">
        <v>0</v>
      </c>
      <c r="F29" s="98">
        <v>0</v>
      </c>
      <c r="G29" s="98">
        <f t="shared" si="5"/>
        <v>0</v>
      </c>
    </row>
    <row r="30" spans="1:7" x14ac:dyDescent="0.25">
      <c r="A30" s="40" t="s">
        <v>159</v>
      </c>
      <c r="B30" s="98">
        <v>0</v>
      </c>
      <c r="C30" s="98">
        <v>0</v>
      </c>
      <c r="D30" s="98">
        <v>0</v>
      </c>
      <c r="E30" s="98">
        <v>0</v>
      </c>
      <c r="F30" s="98">
        <v>0</v>
      </c>
      <c r="G30" s="98">
        <f t="shared" si="5"/>
        <v>0</v>
      </c>
    </row>
    <row r="31" spans="1:7" x14ac:dyDescent="0.25">
      <c r="A31" s="22" t="s">
        <v>160</v>
      </c>
      <c r="B31" s="98">
        <v>0</v>
      </c>
      <c r="C31" s="98">
        <v>0</v>
      </c>
      <c r="D31" s="98">
        <v>0</v>
      </c>
      <c r="E31" s="98">
        <v>0</v>
      </c>
      <c r="F31" s="98">
        <v>0</v>
      </c>
      <c r="G31" s="98">
        <f t="shared" si="5"/>
        <v>0</v>
      </c>
    </row>
    <row r="32" spans="1:7" x14ac:dyDescent="0.25">
      <c r="A32" s="17"/>
      <c r="B32" s="99"/>
      <c r="C32" s="99"/>
      <c r="D32" s="99"/>
      <c r="E32" s="99"/>
      <c r="F32" s="99"/>
      <c r="G32" s="99"/>
    </row>
    <row r="33" spans="1:7" ht="14.45" customHeight="1" x14ac:dyDescent="0.25">
      <c r="A33" s="1" t="s">
        <v>162</v>
      </c>
      <c r="B33" s="96">
        <f>B21+B9</f>
        <v>3126725458.3700018</v>
      </c>
      <c r="C33" s="96">
        <f t="shared" ref="C33:G33" si="8">C21+C9</f>
        <v>0</v>
      </c>
      <c r="D33" s="96">
        <f t="shared" si="8"/>
        <v>3126725458.3700013</v>
      </c>
      <c r="E33" s="96">
        <f t="shared" si="8"/>
        <v>1378316416.5699999</v>
      </c>
      <c r="F33" s="96">
        <f t="shared" si="8"/>
        <v>1320138529.5900004</v>
      </c>
      <c r="G33" s="96">
        <f t="shared" si="8"/>
        <v>1748409041.8000009</v>
      </c>
    </row>
    <row r="34" spans="1:7" ht="14.45" customHeight="1" x14ac:dyDescent="0.25">
      <c r="A34" s="20"/>
      <c r="B34" s="41"/>
      <c r="C34" s="41"/>
      <c r="D34" s="41"/>
      <c r="E34" s="41"/>
      <c r="F34" s="41"/>
      <c r="G34" s="41"/>
    </row>
    <row r="36" spans="1:7" x14ac:dyDescent="0.25">
      <c r="B36" s="95"/>
      <c r="C36" s="95"/>
      <c r="D36" s="95"/>
      <c r="E36" s="95"/>
      <c r="F36" s="95"/>
      <c r="G36" s="95"/>
    </row>
    <row r="37" spans="1:7" x14ac:dyDescent="0.25">
      <c r="B37" s="95"/>
      <c r="C37" s="95"/>
      <c r="D37" s="95"/>
      <c r="E37" s="95"/>
      <c r="F37" s="95"/>
      <c r="G37" s="95"/>
    </row>
    <row r="39" spans="1:7" x14ac:dyDescent="0.25">
      <c r="B39" s="95"/>
      <c r="C39" s="95"/>
      <c r="D39" s="95"/>
      <c r="E39" s="95"/>
      <c r="F39" s="95"/>
      <c r="G39" s="95"/>
    </row>
    <row r="40" spans="1:7" x14ac:dyDescent="0.25">
      <c r="B40" s="95"/>
      <c r="C40" s="95"/>
      <c r="D40" s="95"/>
      <c r="E40" s="95"/>
      <c r="F40" s="95"/>
      <c r="G40" s="95"/>
    </row>
    <row r="42" spans="1:7" x14ac:dyDescent="0.25">
      <c r="B42" s="95"/>
      <c r="C42" s="95"/>
      <c r="D42" s="95"/>
      <c r="E42" s="95"/>
      <c r="F42" s="95"/>
      <c r="G42" s="95"/>
    </row>
    <row r="43" spans="1:7" x14ac:dyDescent="0.25">
      <c r="B43" s="95"/>
      <c r="C43" s="95"/>
      <c r="D43" s="95"/>
      <c r="E43" s="95"/>
      <c r="F43" s="95"/>
      <c r="G43" s="95"/>
    </row>
    <row r="49" spans="1:5" x14ac:dyDescent="0.25">
      <c r="A49" s="89"/>
      <c r="B49" s="89"/>
      <c r="C49" s="90"/>
      <c r="D49" s="90"/>
      <c r="E49" s="90"/>
    </row>
    <row r="50" spans="1:5" x14ac:dyDescent="0.25">
      <c r="A50" s="91" t="s">
        <v>351</v>
      </c>
      <c r="B50" s="89"/>
      <c r="C50" s="101" t="s">
        <v>352</v>
      </c>
      <c r="D50" s="101"/>
      <c r="E50" s="101"/>
    </row>
    <row r="51" spans="1:5" x14ac:dyDescent="0.25">
      <c r="A51" s="92" t="s">
        <v>353</v>
      </c>
      <c r="B51" s="89"/>
      <c r="C51" s="101" t="s">
        <v>354</v>
      </c>
      <c r="D51" s="101"/>
      <c r="E51" s="101"/>
    </row>
  </sheetData>
  <mergeCells count="6">
    <mergeCell ref="C51:E51"/>
    <mergeCell ref="A7:A8"/>
    <mergeCell ref="B7:F7"/>
    <mergeCell ref="G7:G8"/>
    <mergeCell ref="A1:G1"/>
    <mergeCell ref="C50:E50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scale="60" orientation="landscape" horizontalDpi="1200" verticalDpi="1200" r:id="rId1"/>
  <ignoredErrors>
    <ignoredError sqref="B9:G9 B34:G34 B12:F12 G10:G11 B16:F26 B28:F33" unlockedFormula="1"/>
    <ignoredError sqref="G12:G33" formula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3" customWidth="1"/>
    <col min="2" max="3" width="16.42578125" style="33" customWidth="1"/>
    <col min="4" max="4" width="16.28515625" style="33" customWidth="1"/>
    <col min="5" max="5" width="17" style="33" customWidth="1"/>
    <col min="6" max="6" width="14.7109375" style="33" customWidth="1"/>
    <col min="7" max="7" width="15.5703125" style="33" customWidth="1"/>
    <col min="8" max="163" width="11.5703125" style="33"/>
    <col min="164" max="164" width="47.7109375" style="33" customWidth="1"/>
    <col min="165" max="166" width="16.42578125" style="33" customWidth="1"/>
    <col min="167" max="167" width="16.28515625" style="33" customWidth="1"/>
    <col min="168" max="168" width="17" style="33" customWidth="1"/>
    <col min="169" max="169" width="14.7109375" style="33" customWidth="1"/>
    <col min="170" max="170" width="15.5703125" style="33" customWidth="1"/>
    <col min="171" max="419" width="11.5703125" style="33"/>
    <col min="420" max="420" width="47.7109375" style="33" customWidth="1"/>
    <col min="421" max="422" width="16.42578125" style="33" customWidth="1"/>
    <col min="423" max="423" width="16.28515625" style="33" customWidth="1"/>
    <col min="424" max="424" width="17" style="33" customWidth="1"/>
    <col min="425" max="425" width="14.7109375" style="33" customWidth="1"/>
    <col min="426" max="426" width="15.5703125" style="33" customWidth="1"/>
    <col min="427" max="675" width="11.5703125" style="33"/>
    <col min="676" max="676" width="47.7109375" style="33" customWidth="1"/>
    <col min="677" max="678" width="16.42578125" style="33" customWidth="1"/>
    <col min="679" max="679" width="16.28515625" style="33" customWidth="1"/>
    <col min="680" max="680" width="17" style="33" customWidth="1"/>
    <col min="681" max="681" width="14.7109375" style="33" customWidth="1"/>
    <col min="682" max="682" width="15.5703125" style="33" customWidth="1"/>
    <col min="683" max="931" width="11.5703125" style="33"/>
    <col min="932" max="932" width="47.7109375" style="33" customWidth="1"/>
    <col min="933" max="934" width="16.42578125" style="33" customWidth="1"/>
    <col min="935" max="935" width="16.28515625" style="33" customWidth="1"/>
    <col min="936" max="936" width="17" style="33" customWidth="1"/>
    <col min="937" max="937" width="14.7109375" style="33" customWidth="1"/>
    <col min="938" max="938" width="15.5703125" style="33" customWidth="1"/>
    <col min="939" max="1187" width="11.5703125" style="33"/>
    <col min="1188" max="1188" width="47.7109375" style="33" customWidth="1"/>
    <col min="1189" max="1190" width="16.42578125" style="33" customWidth="1"/>
    <col min="1191" max="1191" width="16.28515625" style="33" customWidth="1"/>
    <col min="1192" max="1192" width="17" style="33" customWidth="1"/>
    <col min="1193" max="1193" width="14.7109375" style="33" customWidth="1"/>
    <col min="1194" max="1194" width="15.5703125" style="33" customWidth="1"/>
    <col min="1195" max="1443" width="11.5703125" style="33"/>
    <col min="1444" max="1444" width="47.7109375" style="33" customWidth="1"/>
    <col min="1445" max="1446" width="16.42578125" style="33" customWidth="1"/>
    <col min="1447" max="1447" width="16.28515625" style="33" customWidth="1"/>
    <col min="1448" max="1448" width="17" style="33" customWidth="1"/>
    <col min="1449" max="1449" width="14.7109375" style="33" customWidth="1"/>
    <col min="1450" max="1450" width="15.5703125" style="33" customWidth="1"/>
    <col min="1451" max="1699" width="11.5703125" style="33"/>
    <col min="1700" max="1700" width="47.7109375" style="33" customWidth="1"/>
    <col min="1701" max="1702" width="16.42578125" style="33" customWidth="1"/>
    <col min="1703" max="1703" width="16.28515625" style="33" customWidth="1"/>
    <col min="1704" max="1704" width="17" style="33" customWidth="1"/>
    <col min="1705" max="1705" width="14.7109375" style="33" customWidth="1"/>
    <col min="1706" max="1706" width="15.5703125" style="33" customWidth="1"/>
    <col min="1707" max="1955" width="11.5703125" style="33"/>
    <col min="1956" max="1956" width="47.7109375" style="33" customWidth="1"/>
    <col min="1957" max="1958" width="16.42578125" style="33" customWidth="1"/>
    <col min="1959" max="1959" width="16.28515625" style="33" customWidth="1"/>
    <col min="1960" max="1960" width="17" style="33" customWidth="1"/>
    <col min="1961" max="1961" width="14.7109375" style="33" customWidth="1"/>
    <col min="1962" max="1962" width="15.5703125" style="33" customWidth="1"/>
    <col min="1963" max="2211" width="11.5703125" style="33"/>
    <col min="2212" max="2212" width="47.7109375" style="33" customWidth="1"/>
    <col min="2213" max="2214" width="16.42578125" style="33" customWidth="1"/>
    <col min="2215" max="2215" width="16.28515625" style="33" customWidth="1"/>
    <col min="2216" max="2216" width="17" style="33" customWidth="1"/>
    <col min="2217" max="2217" width="14.7109375" style="33" customWidth="1"/>
    <col min="2218" max="2218" width="15.5703125" style="33" customWidth="1"/>
    <col min="2219" max="2467" width="11.5703125" style="33"/>
    <col min="2468" max="2468" width="47.7109375" style="33" customWidth="1"/>
    <col min="2469" max="2470" width="16.42578125" style="33" customWidth="1"/>
    <col min="2471" max="2471" width="16.28515625" style="33" customWidth="1"/>
    <col min="2472" max="2472" width="17" style="33" customWidth="1"/>
    <col min="2473" max="2473" width="14.7109375" style="33" customWidth="1"/>
    <col min="2474" max="2474" width="15.5703125" style="33" customWidth="1"/>
    <col min="2475" max="2723" width="11.5703125" style="33"/>
    <col min="2724" max="2724" width="47.7109375" style="33" customWidth="1"/>
    <col min="2725" max="2726" width="16.42578125" style="33" customWidth="1"/>
    <col min="2727" max="2727" width="16.28515625" style="33" customWidth="1"/>
    <col min="2728" max="2728" width="17" style="33" customWidth="1"/>
    <col min="2729" max="2729" width="14.7109375" style="33" customWidth="1"/>
    <col min="2730" max="2730" width="15.5703125" style="33" customWidth="1"/>
    <col min="2731" max="2979" width="11.5703125" style="33"/>
    <col min="2980" max="2980" width="47.7109375" style="33" customWidth="1"/>
    <col min="2981" max="2982" width="16.42578125" style="33" customWidth="1"/>
    <col min="2983" max="2983" width="16.28515625" style="33" customWidth="1"/>
    <col min="2984" max="2984" width="17" style="33" customWidth="1"/>
    <col min="2985" max="2985" width="14.7109375" style="33" customWidth="1"/>
    <col min="2986" max="2986" width="15.5703125" style="33" customWidth="1"/>
    <col min="2987" max="3235" width="11.5703125" style="33"/>
    <col min="3236" max="3236" width="47.7109375" style="33" customWidth="1"/>
    <col min="3237" max="3238" width="16.42578125" style="33" customWidth="1"/>
    <col min="3239" max="3239" width="16.28515625" style="33" customWidth="1"/>
    <col min="3240" max="3240" width="17" style="33" customWidth="1"/>
    <col min="3241" max="3241" width="14.7109375" style="33" customWidth="1"/>
    <col min="3242" max="3242" width="15.5703125" style="33" customWidth="1"/>
    <col min="3243" max="3491" width="11.5703125" style="33"/>
    <col min="3492" max="3492" width="47.7109375" style="33" customWidth="1"/>
    <col min="3493" max="3494" width="16.42578125" style="33" customWidth="1"/>
    <col min="3495" max="3495" width="16.28515625" style="33" customWidth="1"/>
    <col min="3496" max="3496" width="17" style="33" customWidth="1"/>
    <col min="3497" max="3497" width="14.7109375" style="33" customWidth="1"/>
    <col min="3498" max="3498" width="15.5703125" style="33" customWidth="1"/>
    <col min="3499" max="3747" width="11.5703125" style="33"/>
    <col min="3748" max="3748" width="47.7109375" style="33" customWidth="1"/>
    <col min="3749" max="3750" width="16.42578125" style="33" customWidth="1"/>
    <col min="3751" max="3751" width="16.28515625" style="33" customWidth="1"/>
    <col min="3752" max="3752" width="17" style="33" customWidth="1"/>
    <col min="3753" max="3753" width="14.7109375" style="33" customWidth="1"/>
    <col min="3754" max="3754" width="15.5703125" style="33" customWidth="1"/>
    <col min="3755" max="4003" width="11.5703125" style="33"/>
    <col min="4004" max="4004" width="47.7109375" style="33" customWidth="1"/>
    <col min="4005" max="4006" width="16.42578125" style="33" customWidth="1"/>
    <col min="4007" max="4007" width="16.28515625" style="33" customWidth="1"/>
    <col min="4008" max="4008" width="17" style="33" customWidth="1"/>
    <col min="4009" max="4009" width="14.7109375" style="33" customWidth="1"/>
    <col min="4010" max="4010" width="15.5703125" style="33" customWidth="1"/>
    <col min="4011" max="4259" width="11.5703125" style="33"/>
    <col min="4260" max="4260" width="47.7109375" style="33" customWidth="1"/>
    <col min="4261" max="4262" width="16.42578125" style="33" customWidth="1"/>
    <col min="4263" max="4263" width="16.28515625" style="33" customWidth="1"/>
    <col min="4264" max="4264" width="17" style="33" customWidth="1"/>
    <col min="4265" max="4265" width="14.7109375" style="33" customWidth="1"/>
    <col min="4266" max="4266" width="15.5703125" style="33" customWidth="1"/>
    <col min="4267" max="4515" width="11.5703125" style="33"/>
    <col min="4516" max="4516" width="47.7109375" style="33" customWidth="1"/>
    <col min="4517" max="4518" width="16.42578125" style="33" customWidth="1"/>
    <col min="4519" max="4519" width="16.28515625" style="33" customWidth="1"/>
    <col min="4520" max="4520" width="17" style="33" customWidth="1"/>
    <col min="4521" max="4521" width="14.7109375" style="33" customWidth="1"/>
    <col min="4522" max="4522" width="15.5703125" style="33" customWidth="1"/>
    <col min="4523" max="4771" width="11.5703125" style="33"/>
    <col min="4772" max="4772" width="47.7109375" style="33" customWidth="1"/>
    <col min="4773" max="4774" width="16.42578125" style="33" customWidth="1"/>
    <col min="4775" max="4775" width="16.28515625" style="33" customWidth="1"/>
    <col min="4776" max="4776" width="17" style="33" customWidth="1"/>
    <col min="4777" max="4777" width="14.7109375" style="33" customWidth="1"/>
    <col min="4778" max="4778" width="15.5703125" style="33" customWidth="1"/>
    <col min="4779" max="5027" width="11.5703125" style="33"/>
    <col min="5028" max="5028" width="47.7109375" style="33" customWidth="1"/>
    <col min="5029" max="5030" width="16.42578125" style="33" customWidth="1"/>
    <col min="5031" max="5031" width="16.28515625" style="33" customWidth="1"/>
    <col min="5032" max="5032" width="17" style="33" customWidth="1"/>
    <col min="5033" max="5033" width="14.7109375" style="33" customWidth="1"/>
    <col min="5034" max="5034" width="15.5703125" style="33" customWidth="1"/>
    <col min="5035" max="5283" width="11.5703125" style="33"/>
    <col min="5284" max="5284" width="47.7109375" style="33" customWidth="1"/>
    <col min="5285" max="5286" width="16.42578125" style="33" customWidth="1"/>
    <col min="5287" max="5287" width="16.28515625" style="33" customWidth="1"/>
    <col min="5288" max="5288" width="17" style="33" customWidth="1"/>
    <col min="5289" max="5289" width="14.7109375" style="33" customWidth="1"/>
    <col min="5290" max="5290" width="15.5703125" style="33" customWidth="1"/>
    <col min="5291" max="5539" width="11.5703125" style="33"/>
    <col min="5540" max="5540" width="47.7109375" style="33" customWidth="1"/>
    <col min="5541" max="5542" width="16.42578125" style="33" customWidth="1"/>
    <col min="5543" max="5543" width="16.28515625" style="33" customWidth="1"/>
    <col min="5544" max="5544" width="17" style="33" customWidth="1"/>
    <col min="5545" max="5545" width="14.7109375" style="33" customWidth="1"/>
    <col min="5546" max="5546" width="15.5703125" style="33" customWidth="1"/>
    <col min="5547" max="5795" width="11.5703125" style="33"/>
    <col min="5796" max="5796" width="47.7109375" style="33" customWidth="1"/>
    <col min="5797" max="5798" width="16.42578125" style="33" customWidth="1"/>
    <col min="5799" max="5799" width="16.28515625" style="33" customWidth="1"/>
    <col min="5800" max="5800" width="17" style="33" customWidth="1"/>
    <col min="5801" max="5801" width="14.7109375" style="33" customWidth="1"/>
    <col min="5802" max="5802" width="15.5703125" style="33" customWidth="1"/>
    <col min="5803" max="6051" width="11.5703125" style="33"/>
    <col min="6052" max="6052" width="47.7109375" style="33" customWidth="1"/>
    <col min="6053" max="6054" width="16.42578125" style="33" customWidth="1"/>
    <col min="6055" max="6055" width="16.28515625" style="33" customWidth="1"/>
    <col min="6056" max="6056" width="17" style="33" customWidth="1"/>
    <col min="6057" max="6057" width="14.7109375" style="33" customWidth="1"/>
    <col min="6058" max="6058" width="15.5703125" style="33" customWidth="1"/>
    <col min="6059" max="6307" width="11.5703125" style="33"/>
    <col min="6308" max="6308" width="47.7109375" style="33" customWidth="1"/>
    <col min="6309" max="6310" width="16.42578125" style="33" customWidth="1"/>
    <col min="6311" max="6311" width="16.28515625" style="33" customWidth="1"/>
    <col min="6312" max="6312" width="17" style="33" customWidth="1"/>
    <col min="6313" max="6313" width="14.7109375" style="33" customWidth="1"/>
    <col min="6314" max="6314" width="15.5703125" style="33" customWidth="1"/>
    <col min="6315" max="6563" width="11.5703125" style="33"/>
    <col min="6564" max="6564" width="47.7109375" style="33" customWidth="1"/>
    <col min="6565" max="6566" width="16.42578125" style="33" customWidth="1"/>
    <col min="6567" max="6567" width="16.28515625" style="33" customWidth="1"/>
    <col min="6568" max="6568" width="17" style="33" customWidth="1"/>
    <col min="6569" max="6569" width="14.7109375" style="33" customWidth="1"/>
    <col min="6570" max="6570" width="15.5703125" style="33" customWidth="1"/>
    <col min="6571" max="6819" width="11.5703125" style="33"/>
    <col min="6820" max="6820" width="47.7109375" style="33" customWidth="1"/>
    <col min="6821" max="6822" width="16.42578125" style="33" customWidth="1"/>
    <col min="6823" max="6823" width="16.28515625" style="33" customWidth="1"/>
    <col min="6824" max="6824" width="17" style="33" customWidth="1"/>
    <col min="6825" max="6825" width="14.7109375" style="33" customWidth="1"/>
    <col min="6826" max="6826" width="15.5703125" style="33" customWidth="1"/>
    <col min="6827" max="7075" width="11.5703125" style="33"/>
    <col min="7076" max="7076" width="47.7109375" style="33" customWidth="1"/>
    <col min="7077" max="7078" width="16.42578125" style="33" customWidth="1"/>
    <col min="7079" max="7079" width="16.28515625" style="33" customWidth="1"/>
    <col min="7080" max="7080" width="17" style="33" customWidth="1"/>
    <col min="7081" max="7081" width="14.7109375" style="33" customWidth="1"/>
    <col min="7082" max="7082" width="15.5703125" style="33" customWidth="1"/>
    <col min="7083" max="7331" width="11.5703125" style="33"/>
    <col min="7332" max="7332" width="47.7109375" style="33" customWidth="1"/>
    <col min="7333" max="7334" width="16.42578125" style="33" customWidth="1"/>
    <col min="7335" max="7335" width="16.28515625" style="33" customWidth="1"/>
    <col min="7336" max="7336" width="17" style="33" customWidth="1"/>
    <col min="7337" max="7337" width="14.7109375" style="33" customWidth="1"/>
    <col min="7338" max="7338" width="15.5703125" style="33" customWidth="1"/>
    <col min="7339" max="7587" width="11.5703125" style="33"/>
    <col min="7588" max="7588" width="47.7109375" style="33" customWidth="1"/>
    <col min="7589" max="7590" width="16.42578125" style="33" customWidth="1"/>
    <col min="7591" max="7591" width="16.28515625" style="33" customWidth="1"/>
    <col min="7592" max="7592" width="17" style="33" customWidth="1"/>
    <col min="7593" max="7593" width="14.7109375" style="33" customWidth="1"/>
    <col min="7594" max="7594" width="15.5703125" style="33" customWidth="1"/>
    <col min="7595" max="7843" width="11.5703125" style="33"/>
    <col min="7844" max="7844" width="47.7109375" style="33" customWidth="1"/>
    <col min="7845" max="7846" width="16.42578125" style="33" customWidth="1"/>
    <col min="7847" max="7847" width="16.28515625" style="33" customWidth="1"/>
    <col min="7848" max="7848" width="17" style="33" customWidth="1"/>
    <col min="7849" max="7849" width="14.7109375" style="33" customWidth="1"/>
    <col min="7850" max="7850" width="15.5703125" style="33" customWidth="1"/>
    <col min="7851" max="8099" width="11.5703125" style="33"/>
    <col min="8100" max="8100" width="47.7109375" style="33" customWidth="1"/>
    <col min="8101" max="8102" width="16.42578125" style="33" customWidth="1"/>
    <col min="8103" max="8103" width="16.28515625" style="33" customWidth="1"/>
    <col min="8104" max="8104" width="17" style="33" customWidth="1"/>
    <col min="8105" max="8105" width="14.7109375" style="33" customWidth="1"/>
    <col min="8106" max="8106" width="15.5703125" style="33" customWidth="1"/>
    <col min="8107" max="8355" width="11.5703125" style="33"/>
    <col min="8356" max="8356" width="47.7109375" style="33" customWidth="1"/>
    <col min="8357" max="8358" width="16.42578125" style="33" customWidth="1"/>
    <col min="8359" max="8359" width="16.28515625" style="33" customWidth="1"/>
    <col min="8360" max="8360" width="17" style="33" customWidth="1"/>
    <col min="8361" max="8361" width="14.7109375" style="33" customWidth="1"/>
    <col min="8362" max="8362" width="15.5703125" style="33" customWidth="1"/>
    <col min="8363" max="8611" width="11.5703125" style="33"/>
    <col min="8612" max="8612" width="47.7109375" style="33" customWidth="1"/>
    <col min="8613" max="8614" width="16.42578125" style="33" customWidth="1"/>
    <col min="8615" max="8615" width="16.28515625" style="33" customWidth="1"/>
    <col min="8616" max="8616" width="17" style="33" customWidth="1"/>
    <col min="8617" max="8617" width="14.7109375" style="33" customWidth="1"/>
    <col min="8618" max="8618" width="15.5703125" style="33" customWidth="1"/>
    <col min="8619" max="8867" width="11.5703125" style="33"/>
    <col min="8868" max="8868" width="47.7109375" style="33" customWidth="1"/>
    <col min="8869" max="8870" width="16.42578125" style="33" customWidth="1"/>
    <col min="8871" max="8871" width="16.28515625" style="33" customWidth="1"/>
    <col min="8872" max="8872" width="17" style="33" customWidth="1"/>
    <col min="8873" max="8873" width="14.7109375" style="33" customWidth="1"/>
    <col min="8874" max="8874" width="15.5703125" style="33" customWidth="1"/>
    <col min="8875" max="9123" width="11.5703125" style="33"/>
    <col min="9124" max="9124" width="47.7109375" style="33" customWidth="1"/>
    <col min="9125" max="9126" width="16.42578125" style="33" customWidth="1"/>
    <col min="9127" max="9127" width="16.28515625" style="33" customWidth="1"/>
    <col min="9128" max="9128" width="17" style="33" customWidth="1"/>
    <col min="9129" max="9129" width="14.7109375" style="33" customWidth="1"/>
    <col min="9130" max="9130" width="15.5703125" style="33" customWidth="1"/>
    <col min="9131" max="9379" width="11.5703125" style="33"/>
    <col min="9380" max="9380" width="47.7109375" style="33" customWidth="1"/>
    <col min="9381" max="9382" width="16.42578125" style="33" customWidth="1"/>
    <col min="9383" max="9383" width="16.28515625" style="33" customWidth="1"/>
    <col min="9384" max="9384" width="17" style="33" customWidth="1"/>
    <col min="9385" max="9385" width="14.7109375" style="33" customWidth="1"/>
    <col min="9386" max="9386" width="15.5703125" style="33" customWidth="1"/>
    <col min="9387" max="9635" width="11.5703125" style="33"/>
    <col min="9636" max="9636" width="47.7109375" style="33" customWidth="1"/>
    <col min="9637" max="9638" width="16.42578125" style="33" customWidth="1"/>
    <col min="9639" max="9639" width="16.28515625" style="33" customWidth="1"/>
    <col min="9640" max="9640" width="17" style="33" customWidth="1"/>
    <col min="9641" max="9641" width="14.7109375" style="33" customWidth="1"/>
    <col min="9642" max="9642" width="15.5703125" style="33" customWidth="1"/>
    <col min="9643" max="9891" width="11.5703125" style="33"/>
    <col min="9892" max="9892" width="47.7109375" style="33" customWidth="1"/>
    <col min="9893" max="9894" width="16.42578125" style="33" customWidth="1"/>
    <col min="9895" max="9895" width="16.28515625" style="33" customWidth="1"/>
    <col min="9896" max="9896" width="17" style="33" customWidth="1"/>
    <col min="9897" max="9897" width="14.7109375" style="33" customWidth="1"/>
    <col min="9898" max="9898" width="15.5703125" style="33" customWidth="1"/>
    <col min="9899" max="10147" width="11.5703125" style="33"/>
    <col min="10148" max="10148" width="47.7109375" style="33" customWidth="1"/>
    <col min="10149" max="10150" width="16.42578125" style="33" customWidth="1"/>
    <col min="10151" max="10151" width="16.28515625" style="33" customWidth="1"/>
    <col min="10152" max="10152" width="17" style="33" customWidth="1"/>
    <col min="10153" max="10153" width="14.7109375" style="33" customWidth="1"/>
    <col min="10154" max="10154" width="15.5703125" style="33" customWidth="1"/>
    <col min="10155" max="10403" width="11.5703125" style="33"/>
    <col min="10404" max="10404" width="47.7109375" style="33" customWidth="1"/>
    <col min="10405" max="10406" width="16.42578125" style="33" customWidth="1"/>
    <col min="10407" max="10407" width="16.28515625" style="33" customWidth="1"/>
    <col min="10408" max="10408" width="17" style="33" customWidth="1"/>
    <col min="10409" max="10409" width="14.7109375" style="33" customWidth="1"/>
    <col min="10410" max="10410" width="15.5703125" style="33" customWidth="1"/>
    <col min="10411" max="10659" width="11.5703125" style="33"/>
    <col min="10660" max="10660" width="47.7109375" style="33" customWidth="1"/>
    <col min="10661" max="10662" width="16.42578125" style="33" customWidth="1"/>
    <col min="10663" max="10663" width="16.28515625" style="33" customWidth="1"/>
    <col min="10664" max="10664" width="17" style="33" customWidth="1"/>
    <col min="10665" max="10665" width="14.7109375" style="33" customWidth="1"/>
    <col min="10666" max="10666" width="15.5703125" style="33" customWidth="1"/>
    <col min="10667" max="10915" width="11.5703125" style="33"/>
    <col min="10916" max="10916" width="47.7109375" style="33" customWidth="1"/>
    <col min="10917" max="10918" width="16.42578125" style="33" customWidth="1"/>
    <col min="10919" max="10919" width="16.28515625" style="33" customWidth="1"/>
    <col min="10920" max="10920" width="17" style="33" customWidth="1"/>
    <col min="10921" max="10921" width="14.7109375" style="33" customWidth="1"/>
    <col min="10922" max="10922" width="15.5703125" style="33" customWidth="1"/>
    <col min="10923" max="11171" width="11.5703125" style="33"/>
    <col min="11172" max="11172" width="47.7109375" style="33" customWidth="1"/>
    <col min="11173" max="11174" width="16.42578125" style="33" customWidth="1"/>
    <col min="11175" max="11175" width="16.28515625" style="33" customWidth="1"/>
    <col min="11176" max="11176" width="17" style="33" customWidth="1"/>
    <col min="11177" max="11177" width="14.7109375" style="33" customWidth="1"/>
    <col min="11178" max="11178" width="15.5703125" style="33" customWidth="1"/>
    <col min="11179" max="11427" width="11.5703125" style="33"/>
    <col min="11428" max="11428" width="47.7109375" style="33" customWidth="1"/>
    <col min="11429" max="11430" width="16.42578125" style="33" customWidth="1"/>
    <col min="11431" max="11431" width="16.28515625" style="33" customWidth="1"/>
    <col min="11432" max="11432" width="17" style="33" customWidth="1"/>
    <col min="11433" max="11433" width="14.7109375" style="33" customWidth="1"/>
    <col min="11434" max="11434" width="15.5703125" style="33" customWidth="1"/>
    <col min="11435" max="11683" width="11.5703125" style="33"/>
    <col min="11684" max="11684" width="47.7109375" style="33" customWidth="1"/>
    <col min="11685" max="11686" width="16.42578125" style="33" customWidth="1"/>
    <col min="11687" max="11687" width="16.28515625" style="33" customWidth="1"/>
    <col min="11688" max="11688" width="17" style="33" customWidth="1"/>
    <col min="11689" max="11689" width="14.7109375" style="33" customWidth="1"/>
    <col min="11690" max="11690" width="15.5703125" style="33" customWidth="1"/>
    <col min="11691" max="11939" width="11.5703125" style="33"/>
    <col min="11940" max="11940" width="47.7109375" style="33" customWidth="1"/>
    <col min="11941" max="11942" width="16.42578125" style="33" customWidth="1"/>
    <col min="11943" max="11943" width="16.28515625" style="33" customWidth="1"/>
    <col min="11944" max="11944" width="17" style="33" customWidth="1"/>
    <col min="11945" max="11945" width="14.7109375" style="33" customWidth="1"/>
    <col min="11946" max="11946" width="15.5703125" style="33" customWidth="1"/>
    <col min="11947" max="12195" width="11.5703125" style="33"/>
    <col min="12196" max="12196" width="47.7109375" style="33" customWidth="1"/>
    <col min="12197" max="12198" width="16.42578125" style="33" customWidth="1"/>
    <col min="12199" max="12199" width="16.28515625" style="33" customWidth="1"/>
    <col min="12200" max="12200" width="17" style="33" customWidth="1"/>
    <col min="12201" max="12201" width="14.7109375" style="33" customWidth="1"/>
    <col min="12202" max="12202" width="15.5703125" style="33" customWidth="1"/>
    <col min="12203" max="12451" width="11.5703125" style="33"/>
    <col min="12452" max="12452" width="47.7109375" style="33" customWidth="1"/>
    <col min="12453" max="12454" width="16.42578125" style="33" customWidth="1"/>
    <col min="12455" max="12455" width="16.28515625" style="33" customWidth="1"/>
    <col min="12456" max="12456" width="17" style="33" customWidth="1"/>
    <col min="12457" max="12457" width="14.7109375" style="33" customWidth="1"/>
    <col min="12458" max="12458" width="15.5703125" style="33" customWidth="1"/>
    <col min="12459" max="12707" width="11.5703125" style="33"/>
    <col min="12708" max="12708" width="47.7109375" style="33" customWidth="1"/>
    <col min="12709" max="12710" width="16.42578125" style="33" customWidth="1"/>
    <col min="12711" max="12711" width="16.28515625" style="33" customWidth="1"/>
    <col min="12712" max="12712" width="17" style="33" customWidth="1"/>
    <col min="12713" max="12713" width="14.7109375" style="33" customWidth="1"/>
    <col min="12714" max="12714" width="15.5703125" style="33" customWidth="1"/>
    <col min="12715" max="12963" width="11.5703125" style="33"/>
    <col min="12964" max="12964" width="47.7109375" style="33" customWidth="1"/>
    <col min="12965" max="12966" width="16.42578125" style="33" customWidth="1"/>
    <col min="12967" max="12967" width="16.28515625" style="33" customWidth="1"/>
    <col min="12968" max="12968" width="17" style="33" customWidth="1"/>
    <col min="12969" max="12969" width="14.7109375" style="33" customWidth="1"/>
    <col min="12970" max="12970" width="15.5703125" style="33" customWidth="1"/>
    <col min="12971" max="13219" width="11.5703125" style="33"/>
    <col min="13220" max="13220" width="47.7109375" style="33" customWidth="1"/>
    <col min="13221" max="13222" width="16.42578125" style="33" customWidth="1"/>
    <col min="13223" max="13223" width="16.28515625" style="33" customWidth="1"/>
    <col min="13224" max="13224" width="17" style="33" customWidth="1"/>
    <col min="13225" max="13225" width="14.7109375" style="33" customWidth="1"/>
    <col min="13226" max="13226" width="15.5703125" style="33" customWidth="1"/>
    <col min="13227" max="13475" width="11.5703125" style="33"/>
    <col min="13476" max="13476" width="47.7109375" style="33" customWidth="1"/>
    <col min="13477" max="13478" width="16.42578125" style="33" customWidth="1"/>
    <col min="13479" max="13479" width="16.28515625" style="33" customWidth="1"/>
    <col min="13480" max="13480" width="17" style="33" customWidth="1"/>
    <col min="13481" max="13481" width="14.7109375" style="33" customWidth="1"/>
    <col min="13482" max="13482" width="15.5703125" style="33" customWidth="1"/>
    <col min="13483" max="13731" width="11.5703125" style="33"/>
    <col min="13732" max="13732" width="47.7109375" style="33" customWidth="1"/>
    <col min="13733" max="13734" width="16.42578125" style="33" customWidth="1"/>
    <col min="13735" max="13735" width="16.28515625" style="33" customWidth="1"/>
    <col min="13736" max="13736" width="17" style="33" customWidth="1"/>
    <col min="13737" max="13737" width="14.7109375" style="33" customWidth="1"/>
    <col min="13738" max="13738" width="15.5703125" style="33" customWidth="1"/>
    <col min="13739" max="13987" width="11.5703125" style="33"/>
    <col min="13988" max="13988" width="47.7109375" style="33" customWidth="1"/>
    <col min="13989" max="13990" width="16.42578125" style="33" customWidth="1"/>
    <col min="13991" max="13991" width="16.28515625" style="33" customWidth="1"/>
    <col min="13992" max="13992" width="17" style="33" customWidth="1"/>
    <col min="13993" max="13993" width="14.7109375" style="33" customWidth="1"/>
    <col min="13994" max="13994" width="15.5703125" style="33" customWidth="1"/>
    <col min="13995" max="14243" width="11.5703125" style="33"/>
    <col min="14244" max="14244" width="47.7109375" style="33" customWidth="1"/>
    <col min="14245" max="14246" width="16.42578125" style="33" customWidth="1"/>
    <col min="14247" max="14247" width="16.28515625" style="33" customWidth="1"/>
    <col min="14248" max="14248" width="17" style="33" customWidth="1"/>
    <col min="14249" max="14249" width="14.7109375" style="33" customWidth="1"/>
    <col min="14250" max="14250" width="15.5703125" style="33" customWidth="1"/>
    <col min="14251" max="14499" width="11.5703125" style="33"/>
    <col min="14500" max="14500" width="47.7109375" style="33" customWidth="1"/>
    <col min="14501" max="14502" width="16.42578125" style="33" customWidth="1"/>
    <col min="14503" max="14503" width="16.28515625" style="33" customWidth="1"/>
    <col min="14504" max="14504" width="17" style="33" customWidth="1"/>
    <col min="14505" max="14505" width="14.7109375" style="33" customWidth="1"/>
    <col min="14506" max="14506" width="15.5703125" style="33" customWidth="1"/>
    <col min="14507" max="14755" width="11.5703125" style="33"/>
    <col min="14756" max="14756" width="47.7109375" style="33" customWidth="1"/>
    <col min="14757" max="14758" width="16.42578125" style="33" customWidth="1"/>
    <col min="14759" max="14759" width="16.28515625" style="33" customWidth="1"/>
    <col min="14760" max="14760" width="17" style="33" customWidth="1"/>
    <col min="14761" max="14761" width="14.7109375" style="33" customWidth="1"/>
    <col min="14762" max="14762" width="15.5703125" style="33" customWidth="1"/>
    <col min="14763" max="15011" width="11.5703125" style="33"/>
    <col min="15012" max="15012" width="47.7109375" style="33" customWidth="1"/>
    <col min="15013" max="15014" width="16.42578125" style="33" customWidth="1"/>
    <col min="15015" max="15015" width="16.28515625" style="33" customWidth="1"/>
    <col min="15016" max="15016" width="17" style="33" customWidth="1"/>
    <col min="15017" max="15017" width="14.7109375" style="33" customWidth="1"/>
    <col min="15018" max="15018" width="15.5703125" style="33" customWidth="1"/>
    <col min="15019" max="15267" width="11.5703125" style="33"/>
    <col min="15268" max="15268" width="47.7109375" style="33" customWidth="1"/>
    <col min="15269" max="15270" width="16.42578125" style="33" customWidth="1"/>
    <col min="15271" max="15271" width="16.28515625" style="33" customWidth="1"/>
    <col min="15272" max="15272" width="17" style="33" customWidth="1"/>
    <col min="15273" max="15273" width="14.7109375" style="33" customWidth="1"/>
    <col min="15274" max="15274" width="15.5703125" style="33" customWidth="1"/>
    <col min="15275" max="15523" width="11.5703125" style="33"/>
    <col min="15524" max="15524" width="47.7109375" style="33" customWidth="1"/>
    <col min="15525" max="15526" width="16.42578125" style="33" customWidth="1"/>
    <col min="15527" max="15527" width="16.28515625" style="33" customWidth="1"/>
    <col min="15528" max="15528" width="17" style="33" customWidth="1"/>
    <col min="15529" max="15529" width="14.7109375" style="33" customWidth="1"/>
    <col min="15530" max="15530" width="15.5703125" style="33" customWidth="1"/>
    <col min="15531" max="15779" width="11.5703125" style="33"/>
    <col min="15780" max="15780" width="47.7109375" style="33" customWidth="1"/>
    <col min="15781" max="15782" width="16.42578125" style="33" customWidth="1"/>
    <col min="15783" max="15783" width="16.28515625" style="33" customWidth="1"/>
    <col min="15784" max="15784" width="17" style="33" customWidth="1"/>
    <col min="15785" max="15785" width="14.7109375" style="33" customWidth="1"/>
    <col min="15786" max="15786" width="15.5703125" style="33" customWidth="1"/>
    <col min="15787" max="16035" width="11.5703125" style="33"/>
    <col min="16036" max="16036" width="47.7109375" style="33" customWidth="1"/>
    <col min="16037" max="16038" width="16.42578125" style="33" customWidth="1"/>
    <col min="16039" max="16039" width="16.28515625" style="33" customWidth="1"/>
    <col min="16040" max="16040" width="17" style="33" customWidth="1"/>
    <col min="16041" max="16041" width="14.7109375" style="33" customWidth="1"/>
    <col min="16042" max="16042" width="15.5703125" style="33" customWidth="1"/>
    <col min="16043" max="16384" width="11.5703125" style="33"/>
  </cols>
  <sheetData>
    <row r="1" spans="1:7" x14ac:dyDescent="0.25">
      <c r="A1" s="120" t="s">
        <v>163</v>
      </c>
      <c r="B1" s="120"/>
      <c r="C1" s="120"/>
      <c r="D1" s="120"/>
      <c r="E1" s="120"/>
      <c r="F1" s="120"/>
      <c r="G1" s="120"/>
    </row>
    <row r="2" spans="1:7" x14ac:dyDescent="0.25">
      <c r="A2" s="67" t="e">
        <f>#REF!</f>
        <v>#REF!</v>
      </c>
      <c r="B2" s="68"/>
      <c r="C2" s="68"/>
      <c r="D2" s="68"/>
      <c r="E2" s="68"/>
      <c r="F2" s="68"/>
      <c r="G2" s="69"/>
    </row>
    <row r="3" spans="1:7" x14ac:dyDescent="0.25">
      <c r="A3" s="70" t="s">
        <v>164</v>
      </c>
      <c r="B3" s="71"/>
      <c r="C3" s="71"/>
      <c r="D3" s="71"/>
      <c r="E3" s="71"/>
      <c r="F3" s="71"/>
      <c r="G3" s="72"/>
    </row>
    <row r="4" spans="1:7" x14ac:dyDescent="0.25">
      <c r="A4" s="70" t="s">
        <v>0</v>
      </c>
      <c r="B4" s="71"/>
      <c r="C4" s="71"/>
      <c r="D4" s="71"/>
      <c r="E4" s="71"/>
      <c r="F4" s="71"/>
      <c r="G4" s="72"/>
    </row>
    <row r="5" spans="1:7" x14ac:dyDescent="0.25">
      <c r="A5" s="70" t="s">
        <v>165</v>
      </c>
      <c r="B5" s="71"/>
      <c r="C5" s="71"/>
      <c r="D5" s="71"/>
      <c r="E5" s="71"/>
      <c r="F5" s="71"/>
      <c r="G5" s="72"/>
    </row>
    <row r="6" spans="1:7" x14ac:dyDescent="0.25">
      <c r="A6" s="118" t="s">
        <v>166</v>
      </c>
      <c r="B6" s="13">
        <v>2022</v>
      </c>
      <c r="C6" s="118">
        <f>+B6+1</f>
        <v>2023</v>
      </c>
      <c r="D6" s="118">
        <f>+C6+1</f>
        <v>2024</v>
      </c>
      <c r="E6" s="118">
        <f>+D6+1</f>
        <v>2025</v>
      </c>
      <c r="F6" s="118">
        <f>+E6+1</f>
        <v>2026</v>
      </c>
      <c r="G6" s="118">
        <f>+F6+1</f>
        <v>2027</v>
      </c>
    </row>
    <row r="7" spans="1:7" ht="83.25" customHeight="1" x14ac:dyDescent="0.25">
      <c r="A7" s="119"/>
      <c r="B7" s="34" t="s">
        <v>167</v>
      </c>
      <c r="C7" s="119"/>
      <c r="D7" s="119"/>
      <c r="E7" s="119"/>
      <c r="F7" s="119"/>
      <c r="G7" s="119"/>
    </row>
    <row r="8" spans="1:7" ht="30" x14ac:dyDescent="0.25">
      <c r="A8" s="35" t="s">
        <v>168</v>
      </c>
      <c r="B8" s="12">
        <f>SUM(B9:B20)</f>
        <v>0</v>
      </c>
      <c r="C8" s="12">
        <f t="shared" ref="C8:G8" si="0">SUM(C9:C20)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25">
      <c r="A9" s="27" t="s">
        <v>7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</row>
    <row r="10" spans="1:7" x14ac:dyDescent="0.25">
      <c r="A10" s="27" t="s">
        <v>8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</row>
    <row r="11" spans="1:7" x14ac:dyDescent="0.25">
      <c r="A11" s="27" t="s">
        <v>9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</row>
    <row r="12" spans="1:7" x14ac:dyDescent="0.25">
      <c r="A12" s="27" t="s">
        <v>169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</row>
    <row r="13" spans="1:7" x14ac:dyDescent="0.25">
      <c r="A13" s="27" t="s">
        <v>10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</row>
    <row r="14" spans="1:7" x14ac:dyDescent="0.25">
      <c r="A14" s="27" t="s">
        <v>11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</row>
    <row r="15" spans="1:7" ht="30" x14ac:dyDescent="0.25">
      <c r="A15" s="28" t="s">
        <v>170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7" x14ac:dyDescent="0.25">
      <c r="A16" s="28" t="s">
        <v>171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7" spans="1:7" x14ac:dyDescent="0.25">
      <c r="A17" s="29" t="s">
        <v>172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</row>
    <row r="18" spans="1:7" x14ac:dyDescent="0.25">
      <c r="A18" s="27" t="s">
        <v>12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</row>
    <row r="19" spans="1:7" x14ac:dyDescent="0.25">
      <c r="A19" s="27" t="s">
        <v>13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</row>
    <row r="20" spans="1:7" x14ac:dyDescent="0.25">
      <c r="A20" s="27" t="s">
        <v>173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7" x14ac:dyDescent="0.25">
      <c r="A21" s="24"/>
      <c r="B21" s="24"/>
      <c r="C21" s="24"/>
      <c r="D21" s="24"/>
      <c r="E21" s="24"/>
      <c r="F21" s="24"/>
      <c r="G21" s="24"/>
    </row>
    <row r="22" spans="1:7" x14ac:dyDescent="0.25">
      <c r="A22" s="30" t="s">
        <v>174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7" t="s">
        <v>175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7" x14ac:dyDescent="0.25">
      <c r="A24" s="27" t="s">
        <v>176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7" x14ac:dyDescent="0.25">
      <c r="A25" s="27" t="s">
        <v>177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7" ht="30" x14ac:dyDescent="0.25">
      <c r="A26" s="28" t="s">
        <v>14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7" x14ac:dyDescent="0.25">
      <c r="A27" s="27" t="s">
        <v>15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7" x14ac:dyDescent="0.25">
      <c r="A28" s="24"/>
      <c r="B28" s="24"/>
      <c r="C28" s="24"/>
      <c r="D28" s="24"/>
      <c r="E28" s="24"/>
      <c r="F28" s="24"/>
      <c r="G28" s="24"/>
    </row>
    <row r="29" spans="1:7" x14ac:dyDescent="0.25">
      <c r="A29" s="30" t="s">
        <v>178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7" t="s">
        <v>16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</row>
    <row r="31" spans="1:7" x14ac:dyDescent="0.25">
      <c r="A31" s="24"/>
      <c r="B31" s="24"/>
      <c r="C31" s="24"/>
      <c r="D31" s="24"/>
      <c r="E31" s="24"/>
      <c r="F31" s="24"/>
      <c r="G31" s="24"/>
    </row>
    <row r="32" spans="1:7" x14ac:dyDescent="0.25">
      <c r="A32" s="36" t="s">
        <v>179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24"/>
      <c r="B33" s="24"/>
      <c r="C33" s="24"/>
      <c r="D33" s="24"/>
      <c r="E33" s="24"/>
      <c r="F33" s="24"/>
      <c r="G33" s="24"/>
    </row>
    <row r="34" spans="1:7" x14ac:dyDescent="0.25">
      <c r="A34" s="30" t="s">
        <v>17</v>
      </c>
      <c r="B34" s="3"/>
      <c r="C34" s="3"/>
      <c r="D34" s="3"/>
      <c r="E34" s="3"/>
      <c r="F34" s="3"/>
      <c r="G34" s="3"/>
    </row>
    <row r="35" spans="1:7" ht="45" customHeight="1" x14ac:dyDescent="0.25">
      <c r="A35" s="37" t="s">
        <v>180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</row>
    <row r="36" spans="1:7" ht="45" customHeight="1" x14ac:dyDescent="0.25">
      <c r="A36" s="37" t="s">
        <v>18</v>
      </c>
      <c r="B36" s="24">
        <v>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</row>
    <row r="37" spans="1:7" x14ac:dyDescent="0.25">
      <c r="A37" s="30" t="s">
        <v>181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8"/>
      <c r="B38" s="32"/>
      <c r="C38" s="32"/>
      <c r="D38" s="32"/>
      <c r="E38" s="32"/>
      <c r="F38" s="32"/>
      <c r="G38" s="3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21" t="s">
        <v>182</v>
      </c>
      <c r="B1" s="121"/>
      <c r="C1" s="121"/>
      <c r="D1" s="121"/>
      <c r="E1" s="121"/>
      <c r="F1" s="121"/>
      <c r="G1" s="121"/>
    </row>
    <row r="2" spans="1:7" x14ac:dyDescent="0.25">
      <c r="A2" s="67" t="e">
        <f>#REF!</f>
        <v>#REF!</v>
      </c>
      <c r="B2" s="68"/>
      <c r="C2" s="68"/>
      <c r="D2" s="68"/>
      <c r="E2" s="68"/>
      <c r="F2" s="68"/>
      <c r="G2" s="69"/>
    </row>
    <row r="3" spans="1:7" x14ac:dyDescent="0.25">
      <c r="A3" s="53" t="s">
        <v>183</v>
      </c>
      <c r="B3" s="54"/>
      <c r="C3" s="54"/>
      <c r="D3" s="54"/>
      <c r="E3" s="54"/>
      <c r="F3" s="54"/>
      <c r="G3" s="55"/>
    </row>
    <row r="4" spans="1:7" x14ac:dyDescent="0.25">
      <c r="A4" s="53" t="s">
        <v>0</v>
      </c>
      <c r="B4" s="54"/>
      <c r="C4" s="54"/>
      <c r="D4" s="54"/>
      <c r="E4" s="54"/>
      <c r="F4" s="54"/>
      <c r="G4" s="55"/>
    </row>
    <row r="5" spans="1:7" x14ac:dyDescent="0.25">
      <c r="A5" s="53" t="s">
        <v>165</v>
      </c>
      <c r="B5" s="54"/>
      <c r="C5" s="54"/>
      <c r="D5" s="54"/>
      <c r="E5" s="54"/>
      <c r="F5" s="54"/>
      <c r="G5" s="55"/>
    </row>
    <row r="6" spans="1:7" x14ac:dyDescent="0.25">
      <c r="A6" s="122" t="s">
        <v>184</v>
      </c>
      <c r="B6" s="13">
        <v>2022</v>
      </c>
      <c r="C6" s="118">
        <f>+B6+1</f>
        <v>2023</v>
      </c>
      <c r="D6" s="118">
        <f>+C6+1</f>
        <v>2024</v>
      </c>
      <c r="E6" s="118">
        <f>+D6+1</f>
        <v>2025</v>
      </c>
      <c r="F6" s="118">
        <f>+E6+1</f>
        <v>2026</v>
      </c>
      <c r="G6" s="118">
        <f>+F6+1</f>
        <v>2027</v>
      </c>
    </row>
    <row r="7" spans="1:7" ht="57.75" customHeight="1" x14ac:dyDescent="0.25">
      <c r="A7" s="123"/>
      <c r="B7" s="14" t="s">
        <v>167</v>
      </c>
      <c r="C7" s="119"/>
      <c r="D7" s="119"/>
      <c r="E7" s="119"/>
      <c r="F7" s="119"/>
      <c r="G7" s="119"/>
    </row>
    <row r="8" spans="1:7" x14ac:dyDescent="0.25">
      <c r="A8" s="5" t="s">
        <v>185</v>
      </c>
      <c r="B8" s="15">
        <f>SUM(B9:B17)</f>
        <v>0</v>
      </c>
      <c r="C8" s="15">
        <f t="shared" ref="C8:G8" si="0">SUM(C9:C17)</f>
        <v>0</v>
      </c>
      <c r="D8" s="15">
        <f t="shared" si="0"/>
        <v>0</v>
      </c>
      <c r="E8" s="15">
        <f t="shared" si="0"/>
        <v>0</v>
      </c>
      <c r="F8" s="15">
        <f t="shared" si="0"/>
        <v>0</v>
      </c>
      <c r="G8" s="15">
        <f t="shared" si="0"/>
        <v>0</v>
      </c>
    </row>
    <row r="9" spans="1:7" x14ac:dyDescent="0.25">
      <c r="A9" s="22" t="s">
        <v>186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</row>
    <row r="10" spans="1:7" x14ac:dyDescent="0.25">
      <c r="A10" s="22" t="s">
        <v>187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</row>
    <row r="11" spans="1:7" x14ac:dyDescent="0.25">
      <c r="A11" s="22" t="s">
        <v>188</v>
      </c>
      <c r="B11" s="24">
        <v>0</v>
      </c>
      <c r="C11" s="24"/>
      <c r="D11" s="24">
        <v>0</v>
      </c>
      <c r="E11" s="24">
        <v>0</v>
      </c>
      <c r="F11" s="24">
        <v>0</v>
      </c>
      <c r="G11" s="24">
        <v>0</v>
      </c>
    </row>
    <row r="12" spans="1:7" x14ac:dyDescent="0.25">
      <c r="A12" s="23" t="s">
        <v>189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</row>
    <row r="13" spans="1:7" x14ac:dyDescent="0.25">
      <c r="A13" s="23" t="s">
        <v>190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</row>
    <row r="14" spans="1:7" x14ac:dyDescent="0.25">
      <c r="A14" s="22" t="s">
        <v>191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</row>
    <row r="15" spans="1:7" x14ac:dyDescent="0.25">
      <c r="A15" s="23" t="s">
        <v>192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7" x14ac:dyDescent="0.25">
      <c r="A16" s="22" t="s">
        <v>193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7" spans="1:7" x14ac:dyDescent="0.25">
      <c r="A17" s="22" t="s">
        <v>194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</row>
    <row r="18" spans="1:7" x14ac:dyDescent="0.25">
      <c r="A18" s="18"/>
      <c r="B18" s="17"/>
      <c r="C18" s="17"/>
      <c r="D18" s="17"/>
      <c r="E18" s="17"/>
      <c r="F18" s="17"/>
      <c r="G18" s="17"/>
    </row>
    <row r="19" spans="1:7" x14ac:dyDescent="0.25">
      <c r="A19" s="1" t="s">
        <v>195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22" t="s">
        <v>186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7" x14ac:dyDescent="0.25">
      <c r="A21" s="22" t="s">
        <v>187</v>
      </c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7" x14ac:dyDescent="0.25">
      <c r="A22" s="22" t="s">
        <v>188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7" x14ac:dyDescent="0.25">
      <c r="A23" s="23" t="s">
        <v>189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7" x14ac:dyDescent="0.25">
      <c r="A24" s="23" t="s">
        <v>190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7" x14ac:dyDescent="0.25">
      <c r="A25" s="23" t="s">
        <v>191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7" x14ac:dyDescent="0.25">
      <c r="A26" s="23" t="s">
        <v>192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7" x14ac:dyDescent="0.25">
      <c r="A27" s="22" t="s">
        <v>196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7" x14ac:dyDescent="0.25">
      <c r="A28" s="22" t="s">
        <v>194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29" spans="1:7" x14ac:dyDescent="0.25">
      <c r="A29" s="17"/>
      <c r="B29" s="17"/>
      <c r="C29" s="17"/>
      <c r="D29" s="17"/>
      <c r="E29" s="17"/>
      <c r="F29" s="17"/>
      <c r="G29" s="17"/>
    </row>
    <row r="30" spans="1:7" x14ac:dyDescent="0.25">
      <c r="A30" s="1" t="s">
        <v>197</v>
      </c>
      <c r="B30" s="16">
        <f t="shared" ref="B30:G30" si="2">B8+B19</f>
        <v>0</v>
      </c>
      <c r="C30" s="16">
        <f t="shared" si="2"/>
        <v>0</v>
      </c>
      <c r="D30" s="16">
        <f t="shared" si="2"/>
        <v>0</v>
      </c>
      <c r="E30" s="16">
        <f t="shared" si="2"/>
        <v>0</v>
      </c>
      <c r="F30" s="16">
        <f t="shared" si="2"/>
        <v>0</v>
      </c>
      <c r="G30" s="16">
        <f t="shared" si="2"/>
        <v>0</v>
      </c>
    </row>
    <row r="31" spans="1:7" x14ac:dyDescent="0.25">
      <c r="A31" s="20"/>
      <c r="B31" s="20"/>
      <c r="C31" s="20"/>
      <c r="D31" s="20"/>
      <c r="E31" s="20"/>
      <c r="F31" s="20"/>
      <c r="G31" s="2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21" t="s">
        <v>198</v>
      </c>
      <c r="B1" s="121"/>
      <c r="C1" s="121"/>
      <c r="D1" s="121"/>
      <c r="E1" s="121"/>
      <c r="F1" s="121"/>
      <c r="G1" s="121"/>
    </row>
    <row r="2" spans="1:7" x14ac:dyDescent="0.25">
      <c r="A2" s="67" t="e">
        <f>#REF!</f>
        <v>#REF!</v>
      </c>
      <c r="B2" s="68"/>
      <c r="C2" s="68"/>
      <c r="D2" s="68"/>
      <c r="E2" s="68"/>
      <c r="F2" s="68"/>
      <c r="G2" s="69"/>
    </row>
    <row r="3" spans="1:7" x14ac:dyDescent="0.25">
      <c r="A3" s="53" t="s">
        <v>199</v>
      </c>
      <c r="B3" s="54"/>
      <c r="C3" s="54"/>
      <c r="D3" s="54"/>
      <c r="E3" s="54"/>
      <c r="F3" s="54"/>
      <c r="G3" s="55"/>
    </row>
    <row r="4" spans="1:7" x14ac:dyDescent="0.25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125" t="s">
        <v>166</v>
      </c>
      <c r="B5" s="126">
        <v>2017</v>
      </c>
      <c r="C5" s="126">
        <f>+B5+1</f>
        <v>2018</v>
      </c>
      <c r="D5" s="126">
        <f>+C5+1</f>
        <v>2019</v>
      </c>
      <c r="E5" s="126">
        <f>+D5+1</f>
        <v>2020</v>
      </c>
      <c r="F5" s="126">
        <f>+E5+1</f>
        <v>2021</v>
      </c>
      <c r="G5" s="13">
        <f>+F5+1</f>
        <v>2022</v>
      </c>
    </row>
    <row r="6" spans="1:7" ht="32.25" x14ac:dyDescent="0.25">
      <c r="A6" s="103"/>
      <c r="B6" s="127"/>
      <c r="C6" s="127"/>
      <c r="D6" s="127"/>
      <c r="E6" s="127"/>
      <c r="F6" s="127"/>
      <c r="G6" s="14" t="s">
        <v>200</v>
      </c>
    </row>
    <row r="7" spans="1:7" x14ac:dyDescent="0.25">
      <c r="A7" s="26" t="s">
        <v>168</v>
      </c>
      <c r="B7" s="15">
        <f>SUM(B9:B19)</f>
        <v>0</v>
      </c>
      <c r="C7" s="15">
        <f>SUM(C8:C19)</f>
        <v>0</v>
      </c>
      <c r="D7" s="15">
        <f>SUM(D8:D19)</f>
        <v>0</v>
      </c>
      <c r="E7" s="15">
        <f>SUM(E8:E19)</f>
        <v>0</v>
      </c>
      <c r="F7" s="15">
        <f>SUM(F8:F19)</f>
        <v>0</v>
      </c>
      <c r="G7" s="15">
        <f>SUM(G8:G19)</f>
        <v>0</v>
      </c>
    </row>
    <row r="8" spans="1:7" x14ac:dyDescent="0.25">
      <c r="A8" s="27" t="s">
        <v>201</v>
      </c>
      <c r="B8" s="24">
        <v>0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</row>
    <row r="9" spans="1:7" x14ac:dyDescent="0.25">
      <c r="A9" s="27" t="s">
        <v>202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</row>
    <row r="10" spans="1:7" x14ac:dyDescent="0.25">
      <c r="A10" s="27" t="s">
        <v>203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</row>
    <row r="11" spans="1:7" x14ac:dyDescent="0.25">
      <c r="A11" s="27" t="s">
        <v>204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</row>
    <row r="12" spans="1:7" x14ac:dyDescent="0.25">
      <c r="A12" s="27" t="s">
        <v>205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</row>
    <row r="13" spans="1:7" x14ac:dyDescent="0.25">
      <c r="A13" s="27" t="s">
        <v>206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</row>
    <row r="14" spans="1:7" ht="30" customHeight="1" x14ac:dyDescent="0.25">
      <c r="A14" s="28" t="s">
        <v>207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</row>
    <row r="15" spans="1:7" x14ac:dyDescent="0.25">
      <c r="A15" s="27" t="s">
        <v>208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7" x14ac:dyDescent="0.25">
      <c r="A16" s="29" t="s">
        <v>209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7" spans="1:7" x14ac:dyDescent="0.25">
      <c r="A17" s="27" t="s">
        <v>210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</row>
    <row r="18" spans="1:7" x14ac:dyDescent="0.25">
      <c r="A18" s="27" t="s">
        <v>211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</row>
    <row r="19" spans="1:7" x14ac:dyDescent="0.25">
      <c r="A19" s="27" t="s">
        <v>212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</row>
    <row r="20" spans="1:7" x14ac:dyDescent="0.25">
      <c r="A20" s="24"/>
      <c r="B20" s="24"/>
      <c r="C20" s="24"/>
      <c r="D20" s="24"/>
      <c r="E20" s="24"/>
      <c r="F20" s="24"/>
      <c r="G20" s="24"/>
    </row>
    <row r="21" spans="1:7" x14ac:dyDescent="0.25">
      <c r="A21" s="30" t="s">
        <v>174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7" t="s">
        <v>213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7" x14ac:dyDescent="0.25">
      <c r="A23" s="27" t="s">
        <v>214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7" x14ac:dyDescent="0.25">
      <c r="A24" s="27" t="s">
        <v>215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7" ht="45" customHeight="1" x14ac:dyDescent="0.25">
      <c r="A25" s="28" t="s">
        <v>216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7" x14ac:dyDescent="0.25">
      <c r="A26" s="27" t="s">
        <v>217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7" x14ac:dyDescent="0.25">
      <c r="A27" s="17"/>
      <c r="B27" s="24"/>
      <c r="C27" s="24"/>
      <c r="D27" s="24"/>
      <c r="E27" s="24"/>
      <c r="F27" s="24"/>
      <c r="G27" s="24"/>
    </row>
    <row r="28" spans="1:7" x14ac:dyDescent="0.25">
      <c r="A28" s="1" t="s">
        <v>178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22" t="s">
        <v>16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</row>
    <row r="30" spans="1:7" x14ac:dyDescent="0.25">
      <c r="A30" s="17"/>
      <c r="B30" s="24"/>
      <c r="C30" s="24"/>
      <c r="D30" s="24"/>
      <c r="E30" s="24"/>
      <c r="F30" s="24"/>
      <c r="G30" s="24"/>
    </row>
    <row r="31" spans="1:7" x14ac:dyDescent="0.25">
      <c r="A31" s="1" t="s">
        <v>218</v>
      </c>
      <c r="B31" s="16">
        <f>B7+B21+B28</f>
        <v>0</v>
      </c>
      <c r="C31" s="16">
        <f t="shared" ref="C31:G31" si="2">C7+C21+C28</f>
        <v>0</v>
      </c>
      <c r="D31" s="16">
        <f t="shared" si="2"/>
        <v>0</v>
      </c>
      <c r="E31" s="16">
        <f t="shared" si="2"/>
        <v>0</v>
      </c>
      <c r="F31" s="16">
        <f t="shared" si="2"/>
        <v>0</v>
      </c>
      <c r="G31" s="16">
        <f t="shared" si="2"/>
        <v>0</v>
      </c>
    </row>
    <row r="32" spans="1:7" x14ac:dyDescent="0.25">
      <c r="A32" s="17"/>
      <c r="B32" s="24"/>
      <c r="C32" s="24"/>
      <c r="D32" s="24"/>
      <c r="E32" s="24"/>
      <c r="F32" s="24"/>
      <c r="G32" s="24"/>
    </row>
    <row r="33" spans="1:7" x14ac:dyDescent="0.25">
      <c r="A33" s="1" t="s">
        <v>17</v>
      </c>
      <c r="B33" s="3"/>
      <c r="C33" s="3"/>
      <c r="D33" s="3"/>
      <c r="E33" s="3"/>
      <c r="F33" s="3"/>
      <c r="G33" s="3"/>
    </row>
    <row r="34" spans="1:7" ht="45" customHeight="1" x14ac:dyDescent="0.25">
      <c r="A34" s="31" t="s">
        <v>180</v>
      </c>
      <c r="B34" s="24">
        <v>0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</row>
    <row r="35" spans="1:7" ht="45" customHeight="1" x14ac:dyDescent="0.25">
      <c r="A35" s="31" t="s">
        <v>219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</row>
    <row r="36" spans="1:7" x14ac:dyDescent="0.25">
      <c r="A36" s="1" t="s">
        <v>220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20"/>
      <c r="B37" s="32"/>
      <c r="C37" s="32"/>
      <c r="D37" s="32"/>
      <c r="E37" s="32"/>
      <c r="F37" s="32"/>
      <c r="G37" s="32"/>
    </row>
    <row r="38" spans="1:7" x14ac:dyDescent="0.25">
      <c r="A38" s="25"/>
    </row>
    <row r="39" spans="1:7" x14ac:dyDescent="0.25">
      <c r="A39" s="124" t="s">
        <v>221</v>
      </c>
      <c r="B39" s="124"/>
      <c r="C39" s="124"/>
      <c r="D39" s="124"/>
      <c r="E39" s="124"/>
      <c r="F39" s="124"/>
      <c r="G39" s="124"/>
    </row>
    <row r="40" spans="1:7" x14ac:dyDescent="0.25">
      <c r="A40" s="124" t="s">
        <v>222</v>
      </c>
      <c r="B40" s="124"/>
      <c r="C40" s="124"/>
      <c r="D40" s="124"/>
      <c r="E40" s="124"/>
      <c r="F40" s="124"/>
      <c r="G40" s="124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21" t="s">
        <v>223</v>
      </c>
      <c r="B1" s="121"/>
      <c r="C1" s="121"/>
      <c r="D1" s="121"/>
      <c r="E1" s="121"/>
      <c r="F1" s="121"/>
      <c r="G1" s="121"/>
    </row>
    <row r="2" spans="1:7" x14ac:dyDescent="0.25">
      <c r="A2" s="67" t="e">
        <f>#REF!</f>
        <v>#REF!</v>
      </c>
      <c r="B2" s="68"/>
      <c r="C2" s="68"/>
      <c r="D2" s="68"/>
      <c r="E2" s="68"/>
      <c r="F2" s="68"/>
      <c r="G2" s="69"/>
    </row>
    <row r="3" spans="1:7" x14ac:dyDescent="0.25">
      <c r="A3" s="53" t="s">
        <v>224</v>
      </c>
      <c r="B3" s="54"/>
      <c r="C3" s="54"/>
      <c r="D3" s="54"/>
      <c r="E3" s="54"/>
      <c r="F3" s="54"/>
      <c r="G3" s="55"/>
    </row>
    <row r="4" spans="1:7" x14ac:dyDescent="0.25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128" t="s">
        <v>184</v>
      </c>
      <c r="B5" s="126">
        <v>2017</v>
      </c>
      <c r="C5" s="126">
        <f>+B5+1</f>
        <v>2018</v>
      </c>
      <c r="D5" s="126">
        <f>+C5+1</f>
        <v>2019</v>
      </c>
      <c r="E5" s="126">
        <f>+D5+1</f>
        <v>2020</v>
      </c>
      <c r="F5" s="126">
        <f>+E5+1</f>
        <v>2021</v>
      </c>
      <c r="G5" s="13">
        <v>2022</v>
      </c>
    </row>
    <row r="6" spans="1:7" ht="48.75" customHeight="1" x14ac:dyDescent="0.25">
      <c r="A6" s="129"/>
      <c r="B6" s="127"/>
      <c r="C6" s="127"/>
      <c r="D6" s="127"/>
      <c r="E6" s="127"/>
      <c r="F6" s="127"/>
      <c r="G6" s="14" t="s">
        <v>225</v>
      </c>
    </row>
    <row r="7" spans="1:7" x14ac:dyDescent="0.25">
      <c r="A7" s="5" t="s">
        <v>185</v>
      </c>
      <c r="B7" s="15">
        <f>SUM(B8:B16)</f>
        <v>0</v>
      </c>
      <c r="C7" s="15">
        <f>SUM(C8:C16)</f>
        <v>0</v>
      </c>
      <c r="D7" s="15">
        <f>SUM(D8:D16)</f>
        <v>0</v>
      </c>
      <c r="E7" s="15">
        <f>SUM(E8:E16)</f>
        <v>0</v>
      </c>
      <c r="F7" s="15">
        <f>SUM(F8:F16)</f>
        <v>0</v>
      </c>
      <c r="G7" s="15">
        <f t="shared" ref="G7" si="0">SUM(G8:G16)</f>
        <v>0</v>
      </c>
    </row>
    <row r="8" spans="1:7" x14ac:dyDescent="0.25">
      <c r="A8" s="22" t="s">
        <v>186</v>
      </c>
      <c r="B8" s="24">
        <v>0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</row>
    <row r="9" spans="1:7" x14ac:dyDescent="0.25">
      <c r="A9" s="22" t="s">
        <v>187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</row>
    <row r="10" spans="1:7" x14ac:dyDescent="0.25">
      <c r="A10" s="22" t="s">
        <v>188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</row>
    <row r="11" spans="1:7" ht="30" customHeight="1" x14ac:dyDescent="0.25">
      <c r="A11" s="23" t="s">
        <v>189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</row>
    <row r="12" spans="1:7" ht="30" customHeight="1" x14ac:dyDescent="0.25">
      <c r="A12" s="23" t="s">
        <v>190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</row>
    <row r="13" spans="1:7" x14ac:dyDescent="0.25">
      <c r="A13" s="22" t="s">
        <v>191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</row>
    <row r="14" spans="1:7" ht="30" customHeight="1" x14ac:dyDescent="0.25">
      <c r="A14" s="23" t="s">
        <v>192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</row>
    <row r="15" spans="1:7" x14ac:dyDescent="0.25">
      <c r="A15" s="22" t="s">
        <v>193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7" x14ac:dyDescent="0.25">
      <c r="A16" s="22" t="s">
        <v>194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7" spans="1:7" x14ac:dyDescent="0.25">
      <c r="A17" s="17"/>
      <c r="B17" s="17"/>
      <c r="C17" s="17"/>
      <c r="D17" s="17"/>
      <c r="E17" s="17"/>
      <c r="F17" s="17"/>
      <c r="G17" s="17"/>
    </row>
    <row r="18" spans="1:7" x14ac:dyDescent="0.25">
      <c r="A18" s="1" t="s">
        <v>195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22" t="s">
        <v>186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</row>
    <row r="20" spans="1:7" x14ac:dyDescent="0.25">
      <c r="A20" s="22" t="s">
        <v>187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7" x14ac:dyDescent="0.25">
      <c r="A21" s="22" t="s">
        <v>188</v>
      </c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7" ht="30" customHeight="1" x14ac:dyDescent="0.25">
      <c r="A22" s="23" t="s">
        <v>189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7" x14ac:dyDescent="0.25">
      <c r="A23" s="22" t="s">
        <v>190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7" x14ac:dyDescent="0.25">
      <c r="A24" s="22" t="s">
        <v>191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7" x14ac:dyDescent="0.25">
      <c r="A25" s="22" t="s">
        <v>192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7" x14ac:dyDescent="0.25">
      <c r="A26" s="22" t="s">
        <v>196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7" x14ac:dyDescent="0.25">
      <c r="A27" s="22" t="s">
        <v>194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7" x14ac:dyDescent="0.25">
      <c r="A28" s="17"/>
      <c r="B28" s="17"/>
      <c r="C28" s="17"/>
      <c r="D28" s="17"/>
      <c r="E28" s="17"/>
      <c r="F28" s="17"/>
      <c r="G28" s="17"/>
    </row>
    <row r="29" spans="1:7" x14ac:dyDescent="0.25">
      <c r="A29" s="1" t="s">
        <v>226</v>
      </c>
      <c r="B29" s="16">
        <f>B7+B18</f>
        <v>0</v>
      </c>
      <c r="C29" s="16">
        <f t="shared" ref="C29:G29" si="2">C7+C18</f>
        <v>0</v>
      </c>
      <c r="D29" s="16">
        <f t="shared" si="2"/>
        <v>0</v>
      </c>
      <c r="E29" s="16">
        <f t="shared" si="2"/>
        <v>0</v>
      </c>
      <c r="F29" s="16">
        <f t="shared" si="2"/>
        <v>0</v>
      </c>
      <c r="G29" s="16">
        <f t="shared" si="2"/>
        <v>0</v>
      </c>
    </row>
    <row r="30" spans="1:7" x14ac:dyDescent="0.25">
      <c r="A30" s="20"/>
      <c r="B30" s="20"/>
      <c r="C30" s="20"/>
      <c r="D30" s="20"/>
      <c r="E30" s="20"/>
      <c r="F30" s="20"/>
      <c r="G30" s="20"/>
    </row>
    <row r="31" spans="1:7" x14ac:dyDescent="0.25">
      <c r="A31" s="25"/>
    </row>
    <row r="32" spans="1:7" x14ac:dyDescent="0.25">
      <c r="A32" s="124" t="s">
        <v>221</v>
      </c>
      <c r="B32" s="124"/>
      <c r="C32" s="124"/>
      <c r="D32" s="124"/>
      <c r="E32" s="124"/>
      <c r="F32" s="124"/>
      <c r="G32" s="124"/>
    </row>
    <row r="33" spans="1:7" x14ac:dyDescent="0.25">
      <c r="A33" s="124" t="s">
        <v>222</v>
      </c>
      <c r="B33" s="124"/>
      <c r="C33" s="124"/>
      <c r="D33" s="124"/>
      <c r="E33" s="124"/>
      <c r="F33" s="124"/>
      <c r="G33" s="124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1" customWidth="1"/>
    <col min="2" max="2" width="23.5703125" style="21" customWidth="1"/>
    <col min="3" max="3" width="18.42578125" style="21" customWidth="1"/>
    <col min="4" max="4" width="17.42578125" style="21" customWidth="1"/>
    <col min="5" max="5" width="19.7109375" style="21" customWidth="1"/>
    <col min="6" max="6" width="23.140625" style="21" bestFit="1" customWidth="1"/>
    <col min="7" max="211" width="65" style="21"/>
    <col min="212" max="212" width="60.5703125" style="21" customWidth="1"/>
    <col min="213" max="213" width="23.5703125" style="21" customWidth="1"/>
    <col min="214" max="214" width="18.42578125" style="21" customWidth="1"/>
    <col min="215" max="215" width="17.42578125" style="21" customWidth="1"/>
    <col min="216" max="216" width="19.7109375" style="21" customWidth="1"/>
    <col min="217" max="217" width="19.140625" style="21" customWidth="1"/>
    <col min="218" max="218" width="37.28515625" style="21" bestFit="1" customWidth="1"/>
    <col min="219" max="467" width="65" style="21"/>
    <col min="468" max="468" width="60.5703125" style="21" customWidth="1"/>
    <col min="469" max="469" width="23.5703125" style="21" customWidth="1"/>
    <col min="470" max="470" width="18.42578125" style="21" customWidth="1"/>
    <col min="471" max="471" width="17.42578125" style="21" customWidth="1"/>
    <col min="472" max="472" width="19.7109375" style="21" customWidth="1"/>
    <col min="473" max="473" width="19.140625" style="21" customWidth="1"/>
    <col min="474" max="474" width="37.28515625" style="21" bestFit="1" customWidth="1"/>
    <col min="475" max="723" width="65" style="21"/>
    <col min="724" max="724" width="60.5703125" style="21" customWidth="1"/>
    <col min="725" max="725" width="23.5703125" style="21" customWidth="1"/>
    <col min="726" max="726" width="18.42578125" style="21" customWidth="1"/>
    <col min="727" max="727" width="17.42578125" style="21" customWidth="1"/>
    <col min="728" max="728" width="19.7109375" style="21" customWidth="1"/>
    <col min="729" max="729" width="19.140625" style="21" customWidth="1"/>
    <col min="730" max="730" width="37.28515625" style="21" bestFit="1" customWidth="1"/>
    <col min="731" max="979" width="65" style="21"/>
    <col min="980" max="980" width="60.5703125" style="21" customWidth="1"/>
    <col min="981" max="981" width="23.5703125" style="21" customWidth="1"/>
    <col min="982" max="982" width="18.42578125" style="21" customWidth="1"/>
    <col min="983" max="983" width="17.42578125" style="21" customWidth="1"/>
    <col min="984" max="984" width="19.7109375" style="21" customWidth="1"/>
    <col min="985" max="985" width="19.140625" style="21" customWidth="1"/>
    <col min="986" max="986" width="37.28515625" style="21" bestFit="1" customWidth="1"/>
    <col min="987" max="1235" width="65" style="21"/>
    <col min="1236" max="1236" width="60.5703125" style="21" customWidth="1"/>
    <col min="1237" max="1237" width="23.5703125" style="21" customWidth="1"/>
    <col min="1238" max="1238" width="18.42578125" style="21" customWidth="1"/>
    <col min="1239" max="1239" width="17.42578125" style="21" customWidth="1"/>
    <col min="1240" max="1240" width="19.7109375" style="21" customWidth="1"/>
    <col min="1241" max="1241" width="19.140625" style="21" customWidth="1"/>
    <col min="1242" max="1242" width="37.28515625" style="21" bestFit="1" customWidth="1"/>
    <col min="1243" max="1491" width="65" style="21"/>
    <col min="1492" max="1492" width="60.5703125" style="21" customWidth="1"/>
    <col min="1493" max="1493" width="23.5703125" style="21" customWidth="1"/>
    <col min="1494" max="1494" width="18.42578125" style="21" customWidth="1"/>
    <col min="1495" max="1495" width="17.42578125" style="21" customWidth="1"/>
    <col min="1496" max="1496" width="19.7109375" style="21" customWidth="1"/>
    <col min="1497" max="1497" width="19.140625" style="21" customWidth="1"/>
    <col min="1498" max="1498" width="37.28515625" style="21" bestFit="1" customWidth="1"/>
    <col min="1499" max="1747" width="65" style="21"/>
    <col min="1748" max="1748" width="60.5703125" style="21" customWidth="1"/>
    <col min="1749" max="1749" width="23.5703125" style="21" customWidth="1"/>
    <col min="1750" max="1750" width="18.42578125" style="21" customWidth="1"/>
    <col min="1751" max="1751" width="17.42578125" style="21" customWidth="1"/>
    <col min="1752" max="1752" width="19.7109375" style="21" customWidth="1"/>
    <col min="1753" max="1753" width="19.140625" style="21" customWidth="1"/>
    <col min="1754" max="1754" width="37.28515625" style="21" bestFit="1" customWidth="1"/>
    <col min="1755" max="2003" width="65" style="21"/>
    <col min="2004" max="2004" width="60.5703125" style="21" customWidth="1"/>
    <col min="2005" max="2005" width="23.5703125" style="21" customWidth="1"/>
    <col min="2006" max="2006" width="18.42578125" style="21" customWidth="1"/>
    <col min="2007" max="2007" width="17.42578125" style="21" customWidth="1"/>
    <col min="2008" max="2008" width="19.7109375" style="21" customWidth="1"/>
    <col min="2009" max="2009" width="19.140625" style="21" customWidth="1"/>
    <col min="2010" max="2010" width="37.28515625" style="21" bestFit="1" customWidth="1"/>
    <col min="2011" max="2259" width="65" style="21"/>
    <col min="2260" max="2260" width="60.5703125" style="21" customWidth="1"/>
    <col min="2261" max="2261" width="23.5703125" style="21" customWidth="1"/>
    <col min="2262" max="2262" width="18.42578125" style="21" customWidth="1"/>
    <col min="2263" max="2263" width="17.42578125" style="21" customWidth="1"/>
    <col min="2264" max="2264" width="19.7109375" style="21" customWidth="1"/>
    <col min="2265" max="2265" width="19.140625" style="21" customWidth="1"/>
    <col min="2266" max="2266" width="37.28515625" style="21" bestFit="1" customWidth="1"/>
    <col min="2267" max="2515" width="65" style="21"/>
    <col min="2516" max="2516" width="60.5703125" style="21" customWidth="1"/>
    <col min="2517" max="2517" width="23.5703125" style="21" customWidth="1"/>
    <col min="2518" max="2518" width="18.42578125" style="21" customWidth="1"/>
    <col min="2519" max="2519" width="17.42578125" style="21" customWidth="1"/>
    <col min="2520" max="2520" width="19.7109375" style="21" customWidth="1"/>
    <col min="2521" max="2521" width="19.140625" style="21" customWidth="1"/>
    <col min="2522" max="2522" width="37.28515625" style="21" bestFit="1" customWidth="1"/>
    <col min="2523" max="2771" width="65" style="21"/>
    <col min="2772" max="2772" width="60.5703125" style="21" customWidth="1"/>
    <col min="2773" max="2773" width="23.5703125" style="21" customWidth="1"/>
    <col min="2774" max="2774" width="18.42578125" style="21" customWidth="1"/>
    <col min="2775" max="2775" width="17.42578125" style="21" customWidth="1"/>
    <col min="2776" max="2776" width="19.7109375" style="21" customWidth="1"/>
    <col min="2777" max="2777" width="19.140625" style="21" customWidth="1"/>
    <col min="2778" max="2778" width="37.28515625" style="21" bestFit="1" customWidth="1"/>
    <col min="2779" max="3027" width="65" style="21"/>
    <col min="3028" max="3028" width="60.5703125" style="21" customWidth="1"/>
    <col min="3029" max="3029" width="23.5703125" style="21" customWidth="1"/>
    <col min="3030" max="3030" width="18.42578125" style="21" customWidth="1"/>
    <col min="3031" max="3031" width="17.42578125" style="21" customWidth="1"/>
    <col min="3032" max="3032" width="19.7109375" style="21" customWidth="1"/>
    <col min="3033" max="3033" width="19.140625" style="21" customWidth="1"/>
    <col min="3034" max="3034" width="37.28515625" style="21" bestFit="1" customWidth="1"/>
    <col min="3035" max="3283" width="65" style="21"/>
    <col min="3284" max="3284" width="60.5703125" style="21" customWidth="1"/>
    <col min="3285" max="3285" width="23.5703125" style="21" customWidth="1"/>
    <col min="3286" max="3286" width="18.42578125" style="21" customWidth="1"/>
    <col min="3287" max="3287" width="17.42578125" style="21" customWidth="1"/>
    <col min="3288" max="3288" width="19.7109375" style="21" customWidth="1"/>
    <col min="3289" max="3289" width="19.140625" style="21" customWidth="1"/>
    <col min="3290" max="3290" width="37.28515625" style="21" bestFit="1" customWidth="1"/>
    <col min="3291" max="3539" width="65" style="21"/>
    <col min="3540" max="3540" width="60.5703125" style="21" customWidth="1"/>
    <col min="3541" max="3541" width="23.5703125" style="21" customWidth="1"/>
    <col min="3542" max="3542" width="18.42578125" style="21" customWidth="1"/>
    <col min="3543" max="3543" width="17.42578125" style="21" customWidth="1"/>
    <col min="3544" max="3544" width="19.7109375" style="21" customWidth="1"/>
    <col min="3545" max="3545" width="19.140625" style="21" customWidth="1"/>
    <col min="3546" max="3546" width="37.28515625" style="21" bestFit="1" customWidth="1"/>
    <col min="3547" max="3795" width="65" style="21"/>
    <col min="3796" max="3796" width="60.5703125" style="21" customWidth="1"/>
    <col min="3797" max="3797" width="23.5703125" style="21" customWidth="1"/>
    <col min="3798" max="3798" width="18.42578125" style="21" customWidth="1"/>
    <col min="3799" max="3799" width="17.42578125" style="21" customWidth="1"/>
    <col min="3800" max="3800" width="19.7109375" style="21" customWidth="1"/>
    <col min="3801" max="3801" width="19.140625" style="21" customWidth="1"/>
    <col min="3802" max="3802" width="37.28515625" style="21" bestFit="1" customWidth="1"/>
    <col min="3803" max="4051" width="65" style="21"/>
    <col min="4052" max="4052" width="60.5703125" style="21" customWidth="1"/>
    <col min="4053" max="4053" width="23.5703125" style="21" customWidth="1"/>
    <col min="4054" max="4054" width="18.42578125" style="21" customWidth="1"/>
    <col min="4055" max="4055" width="17.42578125" style="21" customWidth="1"/>
    <col min="4056" max="4056" width="19.7109375" style="21" customWidth="1"/>
    <col min="4057" max="4057" width="19.140625" style="21" customWidth="1"/>
    <col min="4058" max="4058" width="37.28515625" style="21" bestFit="1" customWidth="1"/>
    <col min="4059" max="4307" width="65" style="21"/>
    <col min="4308" max="4308" width="60.5703125" style="21" customWidth="1"/>
    <col min="4309" max="4309" width="23.5703125" style="21" customWidth="1"/>
    <col min="4310" max="4310" width="18.42578125" style="21" customWidth="1"/>
    <col min="4311" max="4311" width="17.42578125" style="21" customWidth="1"/>
    <col min="4312" max="4312" width="19.7109375" style="21" customWidth="1"/>
    <col min="4313" max="4313" width="19.140625" style="21" customWidth="1"/>
    <col min="4314" max="4314" width="37.28515625" style="21" bestFit="1" customWidth="1"/>
    <col min="4315" max="4563" width="65" style="21"/>
    <col min="4564" max="4564" width="60.5703125" style="21" customWidth="1"/>
    <col min="4565" max="4565" width="23.5703125" style="21" customWidth="1"/>
    <col min="4566" max="4566" width="18.42578125" style="21" customWidth="1"/>
    <col min="4567" max="4567" width="17.42578125" style="21" customWidth="1"/>
    <col min="4568" max="4568" width="19.7109375" style="21" customWidth="1"/>
    <col min="4569" max="4569" width="19.140625" style="21" customWidth="1"/>
    <col min="4570" max="4570" width="37.28515625" style="21" bestFit="1" customWidth="1"/>
    <col min="4571" max="4819" width="65" style="21"/>
    <col min="4820" max="4820" width="60.5703125" style="21" customWidth="1"/>
    <col min="4821" max="4821" width="23.5703125" style="21" customWidth="1"/>
    <col min="4822" max="4822" width="18.42578125" style="21" customWidth="1"/>
    <col min="4823" max="4823" width="17.42578125" style="21" customWidth="1"/>
    <col min="4824" max="4824" width="19.7109375" style="21" customWidth="1"/>
    <col min="4825" max="4825" width="19.140625" style="21" customWidth="1"/>
    <col min="4826" max="4826" width="37.28515625" style="21" bestFit="1" customWidth="1"/>
    <col min="4827" max="5075" width="65" style="21"/>
    <col min="5076" max="5076" width="60.5703125" style="21" customWidth="1"/>
    <col min="5077" max="5077" width="23.5703125" style="21" customWidth="1"/>
    <col min="5078" max="5078" width="18.42578125" style="21" customWidth="1"/>
    <col min="5079" max="5079" width="17.42578125" style="21" customWidth="1"/>
    <col min="5080" max="5080" width="19.7109375" style="21" customWidth="1"/>
    <col min="5081" max="5081" width="19.140625" style="21" customWidth="1"/>
    <col min="5082" max="5082" width="37.28515625" style="21" bestFit="1" customWidth="1"/>
    <col min="5083" max="5331" width="65" style="21"/>
    <col min="5332" max="5332" width="60.5703125" style="21" customWidth="1"/>
    <col min="5333" max="5333" width="23.5703125" style="21" customWidth="1"/>
    <col min="5334" max="5334" width="18.42578125" style="21" customWidth="1"/>
    <col min="5335" max="5335" width="17.42578125" style="21" customWidth="1"/>
    <col min="5336" max="5336" width="19.7109375" style="21" customWidth="1"/>
    <col min="5337" max="5337" width="19.140625" style="21" customWidth="1"/>
    <col min="5338" max="5338" width="37.28515625" style="21" bestFit="1" customWidth="1"/>
    <col min="5339" max="5587" width="65" style="21"/>
    <col min="5588" max="5588" width="60.5703125" style="21" customWidth="1"/>
    <col min="5589" max="5589" width="23.5703125" style="21" customWidth="1"/>
    <col min="5590" max="5590" width="18.42578125" style="21" customWidth="1"/>
    <col min="5591" max="5591" width="17.42578125" style="21" customWidth="1"/>
    <col min="5592" max="5592" width="19.7109375" style="21" customWidth="1"/>
    <col min="5593" max="5593" width="19.140625" style="21" customWidth="1"/>
    <col min="5594" max="5594" width="37.28515625" style="21" bestFit="1" customWidth="1"/>
    <col min="5595" max="5843" width="65" style="21"/>
    <col min="5844" max="5844" width="60.5703125" style="21" customWidth="1"/>
    <col min="5845" max="5845" width="23.5703125" style="21" customWidth="1"/>
    <col min="5846" max="5846" width="18.42578125" style="21" customWidth="1"/>
    <col min="5847" max="5847" width="17.42578125" style="21" customWidth="1"/>
    <col min="5848" max="5848" width="19.7109375" style="21" customWidth="1"/>
    <col min="5849" max="5849" width="19.140625" style="21" customWidth="1"/>
    <col min="5850" max="5850" width="37.28515625" style="21" bestFit="1" customWidth="1"/>
    <col min="5851" max="6099" width="65" style="21"/>
    <col min="6100" max="6100" width="60.5703125" style="21" customWidth="1"/>
    <col min="6101" max="6101" width="23.5703125" style="21" customWidth="1"/>
    <col min="6102" max="6102" width="18.42578125" style="21" customWidth="1"/>
    <col min="6103" max="6103" width="17.42578125" style="21" customWidth="1"/>
    <col min="6104" max="6104" width="19.7109375" style="21" customWidth="1"/>
    <col min="6105" max="6105" width="19.140625" style="21" customWidth="1"/>
    <col min="6106" max="6106" width="37.28515625" style="21" bestFit="1" customWidth="1"/>
    <col min="6107" max="6355" width="65" style="21"/>
    <col min="6356" max="6356" width="60.5703125" style="21" customWidth="1"/>
    <col min="6357" max="6357" width="23.5703125" style="21" customWidth="1"/>
    <col min="6358" max="6358" width="18.42578125" style="21" customWidth="1"/>
    <col min="6359" max="6359" width="17.42578125" style="21" customWidth="1"/>
    <col min="6360" max="6360" width="19.7109375" style="21" customWidth="1"/>
    <col min="6361" max="6361" width="19.140625" style="21" customWidth="1"/>
    <col min="6362" max="6362" width="37.28515625" style="21" bestFit="1" customWidth="1"/>
    <col min="6363" max="6611" width="65" style="21"/>
    <col min="6612" max="6612" width="60.5703125" style="21" customWidth="1"/>
    <col min="6613" max="6613" width="23.5703125" style="21" customWidth="1"/>
    <col min="6614" max="6614" width="18.42578125" style="21" customWidth="1"/>
    <col min="6615" max="6615" width="17.42578125" style="21" customWidth="1"/>
    <col min="6616" max="6616" width="19.7109375" style="21" customWidth="1"/>
    <col min="6617" max="6617" width="19.140625" style="21" customWidth="1"/>
    <col min="6618" max="6618" width="37.28515625" style="21" bestFit="1" customWidth="1"/>
    <col min="6619" max="6867" width="65" style="21"/>
    <col min="6868" max="6868" width="60.5703125" style="21" customWidth="1"/>
    <col min="6869" max="6869" width="23.5703125" style="21" customWidth="1"/>
    <col min="6870" max="6870" width="18.42578125" style="21" customWidth="1"/>
    <col min="6871" max="6871" width="17.42578125" style="21" customWidth="1"/>
    <col min="6872" max="6872" width="19.7109375" style="21" customWidth="1"/>
    <col min="6873" max="6873" width="19.140625" style="21" customWidth="1"/>
    <col min="6874" max="6874" width="37.28515625" style="21" bestFit="1" customWidth="1"/>
    <col min="6875" max="7123" width="65" style="21"/>
    <col min="7124" max="7124" width="60.5703125" style="21" customWidth="1"/>
    <col min="7125" max="7125" width="23.5703125" style="21" customWidth="1"/>
    <col min="7126" max="7126" width="18.42578125" style="21" customWidth="1"/>
    <col min="7127" max="7127" width="17.42578125" style="21" customWidth="1"/>
    <col min="7128" max="7128" width="19.7109375" style="21" customWidth="1"/>
    <col min="7129" max="7129" width="19.140625" style="21" customWidth="1"/>
    <col min="7130" max="7130" width="37.28515625" style="21" bestFit="1" customWidth="1"/>
    <col min="7131" max="7379" width="65" style="21"/>
    <col min="7380" max="7380" width="60.5703125" style="21" customWidth="1"/>
    <col min="7381" max="7381" width="23.5703125" style="21" customWidth="1"/>
    <col min="7382" max="7382" width="18.42578125" style="21" customWidth="1"/>
    <col min="7383" max="7383" width="17.42578125" style="21" customWidth="1"/>
    <col min="7384" max="7384" width="19.7109375" style="21" customWidth="1"/>
    <col min="7385" max="7385" width="19.140625" style="21" customWidth="1"/>
    <col min="7386" max="7386" width="37.28515625" style="21" bestFit="1" customWidth="1"/>
    <col min="7387" max="7635" width="65" style="21"/>
    <col min="7636" max="7636" width="60.5703125" style="21" customWidth="1"/>
    <col min="7637" max="7637" width="23.5703125" style="21" customWidth="1"/>
    <col min="7638" max="7638" width="18.42578125" style="21" customWidth="1"/>
    <col min="7639" max="7639" width="17.42578125" style="21" customWidth="1"/>
    <col min="7640" max="7640" width="19.7109375" style="21" customWidth="1"/>
    <col min="7641" max="7641" width="19.140625" style="21" customWidth="1"/>
    <col min="7642" max="7642" width="37.28515625" style="21" bestFit="1" customWidth="1"/>
    <col min="7643" max="7891" width="65" style="21"/>
    <col min="7892" max="7892" width="60.5703125" style="21" customWidth="1"/>
    <col min="7893" max="7893" width="23.5703125" style="21" customWidth="1"/>
    <col min="7894" max="7894" width="18.42578125" style="21" customWidth="1"/>
    <col min="7895" max="7895" width="17.42578125" style="21" customWidth="1"/>
    <col min="7896" max="7896" width="19.7109375" style="21" customWidth="1"/>
    <col min="7897" max="7897" width="19.140625" style="21" customWidth="1"/>
    <col min="7898" max="7898" width="37.28515625" style="21" bestFit="1" customWidth="1"/>
    <col min="7899" max="8147" width="65" style="21"/>
    <col min="8148" max="8148" width="60.5703125" style="21" customWidth="1"/>
    <col min="8149" max="8149" width="23.5703125" style="21" customWidth="1"/>
    <col min="8150" max="8150" width="18.42578125" style="21" customWidth="1"/>
    <col min="8151" max="8151" width="17.42578125" style="21" customWidth="1"/>
    <col min="8152" max="8152" width="19.7109375" style="21" customWidth="1"/>
    <col min="8153" max="8153" width="19.140625" style="21" customWidth="1"/>
    <col min="8154" max="8154" width="37.28515625" style="21" bestFit="1" customWidth="1"/>
    <col min="8155" max="8403" width="65" style="21"/>
    <col min="8404" max="8404" width="60.5703125" style="21" customWidth="1"/>
    <col min="8405" max="8405" width="23.5703125" style="21" customWidth="1"/>
    <col min="8406" max="8406" width="18.42578125" style="21" customWidth="1"/>
    <col min="8407" max="8407" width="17.42578125" style="21" customWidth="1"/>
    <col min="8408" max="8408" width="19.7109375" style="21" customWidth="1"/>
    <col min="8409" max="8409" width="19.140625" style="21" customWidth="1"/>
    <col min="8410" max="8410" width="37.28515625" style="21" bestFit="1" customWidth="1"/>
    <col min="8411" max="8659" width="65" style="21"/>
    <col min="8660" max="8660" width="60.5703125" style="21" customWidth="1"/>
    <col min="8661" max="8661" width="23.5703125" style="21" customWidth="1"/>
    <col min="8662" max="8662" width="18.42578125" style="21" customWidth="1"/>
    <col min="8663" max="8663" width="17.42578125" style="21" customWidth="1"/>
    <col min="8664" max="8664" width="19.7109375" style="21" customWidth="1"/>
    <col min="8665" max="8665" width="19.140625" style="21" customWidth="1"/>
    <col min="8666" max="8666" width="37.28515625" style="21" bestFit="1" customWidth="1"/>
    <col min="8667" max="8915" width="65" style="21"/>
    <col min="8916" max="8916" width="60.5703125" style="21" customWidth="1"/>
    <col min="8917" max="8917" width="23.5703125" style="21" customWidth="1"/>
    <col min="8918" max="8918" width="18.42578125" style="21" customWidth="1"/>
    <col min="8919" max="8919" width="17.42578125" style="21" customWidth="1"/>
    <col min="8920" max="8920" width="19.7109375" style="21" customWidth="1"/>
    <col min="8921" max="8921" width="19.140625" style="21" customWidth="1"/>
    <col min="8922" max="8922" width="37.28515625" style="21" bestFit="1" customWidth="1"/>
    <col min="8923" max="9171" width="65" style="21"/>
    <col min="9172" max="9172" width="60.5703125" style="21" customWidth="1"/>
    <col min="9173" max="9173" width="23.5703125" style="21" customWidth="1"/>
    <col min="9174" max="9174" width="18.42578125" style="21" customWidth="1"/>
    <col min="9175" max="9175" width="17.42578125" style="21" customWidth="1"/>
    <col min="9176" max="9176" width="19.7109375" style="21" customWidth="1"/>
    <col min="9177" max="9177" width="19.140625" style="21" customWidth="1"/>
    <col min="9178" max="9178" width="37.28515625" style="21" bestFit="1" customWidth="1"/>
    <col min="9179" max="9427" width="65" style="21"/>
    <col min="9428" max="9428" width="60.5703125" style="21" customWidth="1"/>
    <col min="9429" max="9429" width="23.5703125" style="21" customWidth="1"/>
    <col min="9430" max="9430" width="18.42578125" style="21" customWidth="1"/>
    <col min="9431" max="9431" width="17.42578125" style="21" customWidth="1"/>
    <col min="9432" max="9432" width="19.7109375" style="21" customWidth="1"/>
    <col min="9433" max="9433" width="19.140625" style="21" customWidth="1"/>
    <col min="9434" max="9434" width="37.28515625" style="21" bestFit="1" customWidth="1"/>
    <col min="9435" max="9683" width="65" style="21"/>
    <col min="9684" max="9684" width="60.5703125" style="21" customWidth="1"/>
    <col min="9685" max="9685" width="23.5703125" style="21" customWidth="1"/>
    <col min="9686" max="9686" width="18.42578125" style="21" customWidth="1"/>
    <col min="9687" max="9687" width="17.42578125" style="21" customWidth="1"/>
    <col min="9688" max="9688" width="19.7109375" style="21" customWidth="1"/>
    <col min="9689" max="9689" width="19.140625" style="21" customWidth="1"/>
    <col min="9690" max="9690" width="37.28515625" style="21" bestFit="1" customWidth="1"/>
    <col min="9691" max="9939" width="65" style="21"/>
    <col min="9940" max="9940" width="60.5703125" style="21" customWidth="1"/>
    <col min="9941" max="9941" width="23.5703125" style="21" customWidth="1"/>
    <col min="9942" max="9942" width="18.42578125" style="21" customWidth="1"/>
    <col min="9943" max="9943" width="17.42578125" style="21" customWidth="1"/>
    <col min="9944" max="9944" width="19.7109375" style="21" customWidth="1"/>
    <col min="9945" max="9945" width="19.140625" style="21" customWidth="1"/>
    <col min="9946" max="9946" width="37.28515625" style="21" bestFit="1" customWidth="1"/>
    <col min="9947" max="10195" width="65" style="21"/>
    <col min="10196" max="10196" width="60.5703125" style="21" customWidth="1"/>
    <col min="10197" max="10197" width="23.5703125" style="21" customWidth="1"/>
    <col min="10198" max="10198" width="18.42578125" style="21" customWidth="1"/>
    <col min="10199" max="10199" width="17.42578125" style="21" customWidth="1"/>
    <col min="10200" max="10200" width="19.7109375" style="21" customWidth="1"/>
    <col min="10201" max="10201" width="19.140625" style="21" customWidth="1"/>
    <col min="10202" max="10202" width="37.28515625" style="21" bestFit="1" customWidth="1"/>
    <col min="10203" max="10451" width="65" style="21"/>
    <col min="10452" max="10452" width="60.5703125" style="21" customWidth="1"/>
    <col min="10453" max="10453" width="23.5703125" style="21" customWidth="1"/>
    <col min="10454" max="10454" width="18.42578125" style="21" customWidth="1"/>
    <col min="10455" max="10455" width="17.42578125" style="21" customWidth="1"/>
    <col min="10456" max="10456" width="19.7109375" style="21" customWidth="1"/>
    <col min="10457" max="10457" width="19.140625" style="21" customWidth="1"/>
    <col min="10458" max="10458" width="37.28515625" style="21" bestFit="1" customWidth="1"/>
    <col min="10459" max="10707" width="65" style="21"/>
    <col min="10708" max="10708" width="60.5703125" style="21" customWidth="1"/>
    <col min="10709" max="10709" width="23.5703125" style="21" customWidth="1"/>
    <col min="10710" max="10710" width="18.42578125" style="21" customWidth="1"/>
    <col min="10711" max="10711" width="17.42578125" style="21" customWidth="1"/>
    <col min="10712" max="10712" width="19.7109375" style="21" customWidth="1"/>
    <col min="10713" max="10713" width="19.140625" style="21" customWidth="1"/>
    <col min="10714" max="10714" width="37.28515625" style="21" bestFit="1" customWidth="1"/>
    <col min="10715" max="10963" width="65" style="21"/>
    <col min="10964" max="10964" width="60.5703125" style="21" customWidth="1"/>
    <col min="10965" max="10965" width="23.5703125" style="21" customWidth="1"/>
    <col min="10966" max="10966" width="18.42578125" style="21" customWidth="1"/>
    <col min="10967" max="10967" width="17.42578125" style="21" customWidth="1"/>
    <col min="10968" max="10968" width="19.7109375" style="21" customWidth="1"/>
    <col min="10969" max="10969" width="19.140625" style="21" customWidth="1"/>
    <col min="10970" max="10970" width="37.28515625" style="21" bestFit="1" customWidth="1"/>
    <col min="10971" max="11219" width="65" style="21"/>
    <col min="11220" max="11220" width="60.5703125" style="21" customWidth="1"/>
    <col min="11221" max="11221" width="23.5703125" style="21" customWidth="1"/>
    <col min="11222" max="11222" width="18.42578125" style="21" customWidth="1"/>
    <col min="11223" max="11223" width="17.42578125" style="21" customWidth="1"/>
    <col min="11224" max="11224" width="19.7109375" style="21" customWidth="1"/>
    <col min="11225" max="11225" width="19.140625" style="21" customWidth="1"/>
    <col min="11226" max="11226" width="37.28515625" style="21" bestFit="1" customWidth="1"/>
    <col min="11227" max="11475" width="65" style="21"/>
    <col min="11476" max="11476" width="60.5703125" style="21" customWidth="1"/>
    <col min="11477" max="11477" width="23.5703125" style="21" customWidth="1"/>
    <col min="11478" max="11478" width="18.42578125" style="21" customWidth="1"/>
    <col min="11479" max="11479" width="17.42578125" style="21" customWidth="1"/>
    <col min="11480" max="11480" width="19.7109375" style="21" customWidth="1"/>
    <col min="11481" max="11481" width="19.140625" style="21" customWidth="1"/>
    <col min="11482" max="11482" width="37.28515625" style="21" bestFit="1" customWidth="1"/>
    <col min="11483" max="11731" width="65" style="21"/>
    <col min="11732" max="11732" width="60.5703125" style="21" customWidth="1"/>
    <col min="11733" max="11733" width="23.5703125" style="21" customWidth="1"/>
    <col min="11734" max="11734" width="18.42578125" style="21" customWidth="1"/>
    <col min="11735" max="11735" width="17.42578125" style="21" customWidth="1"/>
    <col min="11736" max="11736" width="19.7109375" style="21" customWidth="1"/>
    <col min="11737" max="11737" width="19.140625" style="21" customWidth="1"/>
    <col min="11738" max="11738" width="37.28515625" style="21" bestFit="1" customWidth="1"/>
    <col min="11739" max="11987" width="65" style="21"/>
    <col min="11988" max="11988" width="60.5703125" style="21" customWidth="1"/>
    <col min="11989" max="11989" width="23.5703125" style="21" customWidth="1"/>
    <col min="11990" max="11990" width="18.42578125" style="21" customWidth="1"/>
    <col min="11991" max="11991" width="17.42578125" style="21" customWidth="1"/>
    <col min="11992" max="11992" width="19.7109375" style="21" customWidth="1"/>
    <col min="11993" max="11993" width="19.140625" style="21" customWidth="1"/>
    <col min="11994" max="11994" width="37.28515625" style="21" bestFit="1" customWidth="1"/>
    <col min="11995" max="12243" width="65" style="21"/>
    <col min="12244" max="12244" width="60.5703125" style="21" customWidth="1"/>
    <col min="12245" max="12245" width="23.5703125" style="21" customWidth="1"/>
    <col min="12246" max="12246" width="18.42578125" style="21" customWidth="1"/>
    <col min="12247" max="12247" width="17.42578125" style="21" customWidth="1"/>
    <col min="12248" max="12248" width="19.7109375" style="21" customWidth="1"/>
    <col min="12249" max="12249" width="19.140625" style="21" customWidth="1"/>
    <col min="12250" max="12250" width="37.28515625" style="21" bestFit="1" customWidth="1"/>
    <col min="12251" max="12499" width="65" style="21"/>
    <col min="12500" max="12500" width="60.5703125" style="21" customWidth="1"/>
    <col min="12501" max="12501" width="23.5703125" style="21" customWidth="1"/>
    <col min="12502" max="12502" width="18.42578125" style="21" customWidth="1"/>
    <col min="12503" max="12503" width="17.42578125" style="21" customWidth="1"/>
    <col min="12504" max="12504" width="19.7109375" style="21" customWidth="1"/>
    <col min="12505" max="12505" width="19.140625" style="21" customWidth="1"/>
    <col min="12506" max="12506" width="37.28515625" style="21" bestFit="1" customWidth="1"/>
    <col min="12507" max="12755" width="65" style="21"/>
    <col min="12756" max="12756" width="60.5703125" style="21" customWidth="1"/>
    <col min="12757" max="12757" width="23.5703125" style="21" customWidth="1"/>
    <col min="12758" max="12758" width="18.42578125" style="21" customWidth="1"/>
    <col min="12759" max="12759" width="17.42578125" style="21" customWidth="1"/>
    <col min="12760" max="12760" width="19.7109375" style="21" customWidth="1"/>
    <col min="12761" max="12761" width="19.140625" style="21" customWidth="1"/>
    <col min="12762" max="12762" width="37.28515625" style="21" bestFit="1" customWidth="1"/>
    <col min="12763" max="13011" width="65" style="21"/>
    <col min="13012" max="13012" width="60.5703125" style="21" customWidth="1"/>
    <col min="13013" max="13013" width="23.5703125" style="21" customWidth="1"/>
    <col min="13014" max="13014" width="18.42578125" style="21" customWidth="1"/>
    <col min="13015" max="13015" width="17.42578125" style="21" customWidth="1"/>
    <col min="13016" max="13016" width="19.7109375" style="21" customWidth="1"/>
    <col min="13017" max="13017" width="19.140625" style="21" customWidth="1"/>
    <col min="13018" max="13018" width="37.28515625" style="21" bestFit="1" customWidth="1"/>
    <col min="13019" max="13267" width="65" style="21"/>
    <col min="13268" max="13268" width="60.5703125" style="21" customWidth="1"/>
    <col min="13269" max="13269" width="23.5703125" style="21" customWidth="1"/>
    <col min="13270" max="13270" width="18.42578125" style="21" customWidth="1"/>
    <col min="13271" max="13271" width="17.42578125" style="21" customWidth="1"/>
    <col min="13272" max="13272" width="19.7109375" style="21" customWidth="1"/>
    <col min="13273" max="13273" width="19.140625" style="21" customWidth="1"/>
    <col min="13274" max="13274" width="37.28515625" style="21" bestFit="1" customWidth="1"/>
    <col min="13275" max="13523" width="65" style="21"/>
    <col min="13524" max="13524" width="60.5703125" style="21" customWidth="1"/>
    <col min="13525" max="13525" width="23.5703125" style="21" customWidth="1"/>
    <col min="13526" max="13526" width="18.42578125" style="21" customWidth="1"/>
    <col min="13527" max="13527" width="17.42578125" style="21" customWidth="1"/>
    <col min="13528" max="13528" width="19.7109375" style="21" customWidth="1"/>
    <col min="13529" max="13529" width="19.140625" style="21" customWidth="1"/>
    <col min="13530" max="13530" width="37.28515625" style="21" bestFit="1" customWidth="1"/>
    <col min="13531" max="13779" width="65" style="21"/>
    <col min="13780" max="13780" width="60.5703125" style="21" customWidth="1"/>
    <col min="13781" max="13781" width="23.5703125" style="21" customWidth="1"/>
    <col min="13782" max="13782" width="18.42578125" style="21" customWidth="1"/>
    <col min="13783" max="13783" width="17.42578125" style="21" customWidth="1"/>
    <col min="13784" max="13784" width="19.7109375" style="21" customWidth="1"/>
    <col min="13785" max="13785" width="19.140625" style="21" customWidth="1"/>
    <col min="13786" max="13786" width="37.28515625" style="21" bestFit="1" customWidth="1"/>
    <col min="13787" max="14035" width="65" style="21"/>
    <col min="14036" max="14036" width="60.5703125" style="21" customWidth="1"/>
    <col min="14037" max="14037" width="23.5703125" style="21" customWidth="1"/>
    <col min="14038" max="14038" width="18.42578125" style="21" customWidth="1"/>
    <col min="14039" max="14039" width="17.42578125" style="21" customWidth="1"/>
    <col min="14040" max="14040" width="19.7109375" style="21" customWidth="1"/>
    <col min="14041" max="14041" width="19.140625" style="21" customWidth="1"/>
    <col min="14042" max="14042" width="37.28515625" style="21" bestFit="1" customWidth="1"/>
    <col min="14043" max="14291" width="65" style="21"/>
    <col min="14292" max="14292" width="60.5703125" style="21" customWidth="1"/>
    <col min="14293" max="14293" width="23.5703125" style="21" customWidth="1"/>
    <col min="14294" max="14294" width="18.42578125" style="21" customWidth="1"/>
    <col min="14295" max="14295" width="17.42578125" style="21" customWidth="1"/>
    <col min="14296" max="14296" width="19.7109375" style="21" customWidth="1"/>
    <col min="14297" max="14297" width="19.140625" style="21" customWidth="1"/>
    <col min="14298" max="14298" width="37.28515625" style="21" bestFit="1" customWidth="1"/>
    <col min="14299" max="14547" width="65" style="21"/>
    <col min="14548" max="14548" width="60.5703125" style="21" customWidth="1"/>
    <col min="14549" max="14549" width="23.5703125" style="21" customWidth="1"/>
    <col min="14550" max="14550" width="18.42578125" style="21" customWidth="1"/>
    <col min="14551" max="14551" width="17.42578125" style="21" customWidth="1"/>
    <col min="14552" max="14552" width="19.7109375" style="21" customWidth="1"/>
    <col min="14553" max="14553" width="19.140625" style="21" customWidth="1"/>
    <col min="14554" max="14554" width="37.28515625" style="21" bestFit="1" customWidth="1"/>
    <col min="14555" max="14803" width="65" style="21"/>
    <col min="14804" max="14804" width="60.5703125" style="21" customWidth="1"/>
    <col min="14805" max="14805" width="23.5703125" style="21" customWidth="1"/>
    <col min="14806" max="14806" width="18.42578125" style="21" customWidth="1"/>
    <col min="14807" max="14807" width="17.42578125" style="21" customWidth="1"/>
    <col min="14808" max="14808" width="19.7109375" style="21" customWidth="1"/>
    <col min="14809" max="14809" width="19.140625" style="21" customWidth="1"/>
    <col min="14810" max="14810" width="37.28515625" style="21" bestFit="1" customWidth="1"/>
    <col min="14811" max="15059" width="65" style="21"/>
    <col min="15060" max="15060" width="60.5703125" style="21" customWidth="1"/>
    <col min="15061" max="15061" width="23.5703125" style="21" customWidth="1"/>
    <col min="15062" max="15062" width="18.42578125" style="21" customWidth="1"/>
    <col min="15063" max="15063" width="17.42578125" style="21" customWidth="1"/>
    <col min="15064" max="15064" width="19.7109375" style="21" customWidth="1"/>
    <col min="15065" max="15065" width="19.140625" style="21" customWidth="1"/>
    <col min="15066" max="15066" width="37.28515625" style="21" bestFit="1" customWidth="1"/>
    <col min="15067" max="15315" width="65" style="21"/>
    <col min="15316" max="15316" width="60.5703125" style="21" customWidth="1"/>
    <col min="15317" max="15317" width="23.5703125" style="21" customWidth="1"/>
    <col min="15318" max="15318" width="18.42578125" style="21" customWidth="1"/>
    <col min="15319" max="15319" width="17.42578125" style="21" customWidth="1"/>
    <col min="15320" max="15320" width="19.7109375" style="21" customWidth="1"/>
    <col min="15321" max="15321" width="19.140625" style="21" customWidth="1"/>
    <col min="15322" max="15322" width="37.28515625" style="21" bestFit="1" customWidth="1"/>
    <col min="15323" max="15571" width="65" style="21"/>
    <col min="15572" max="15572" width="60.5703125" style="21" customWidth="1"/>
    <col min="15573" max="15573" width="23.5703125" style="21" customWidth="1"/>
    <col min="15574" max="15574" width="18.42578125" style="21" customWidth="1"/>
    <col min="15575" max="15575" width="17.42578125" style="21" customWidth="1"/>
    <col min="15576" max="15576" width="19.7109375" style="21" customWidth="1"/>
    <col min="15577" max="15577" width="19.140625" style="21" customWidth="1"/>
    <col min="15578" max="15578" width="37.28515625" style="21" bestFit="1" customWidth="1"/>
    <col min="15579" max="15827" width="65" style="21"/>
    <col min="15828" max="15828" width="60.5703125" style="21" customWidth="1"/>
    <col min="15829" max="15829" width="23.5703125" style="21" customWidth="1"/>
    <col min="15830" max="15830" width="18.42578125" style="21" customWidth="1"/>
    <col min="15831" max="15831" width="17.42578125" style="21" customWidth="1"/>
    <col min="15832" max="15832" width="19.7109375" style="21" customWidth="1"/>
    <col min="15833" max="15833" width="19.140625" style="21" customWidth="1"/>
    <col min="15834" max="15834" width="37.28515625" style="21" bestFit="1" customWidth="1"/>
    <col min="15835" max="16083" width="65" style="21"/>
    <col min="16084" max="16084" width="60.5703125" style="21" customWidth="1"/>
    <col min="16085" max="16085" width="23.5703125" style="21" customWidth="1"/>
    <col min="16086" max="16086" width="18.42578125" style="21" customWidth="1"/>
    <col min="16087" max="16087" width="17.42578125" style="21" customWidth="1"/>
    <col min="16088" max="16088" width="19.7109375" style="21" customWidth="1"/>
    <col min="16089" max="16089" width="19.140625" style="21" customWidth="1"/>
    <col min="16090" max="16090" width="37.28515625" style="21" bestFit="1" customWidth="1"/>
    <col min="16091" max="16384" width="65" style="21"/>
  </cols>
  <sheetData>
    <row r="1" spans="1:6" ht="20.100000000000001" customHeight="1" x14ac:dyDescent="0.25">
      <c r="A1" s="130" t="s">
        <v>227</v>
      </c>
      <c r="B1" s="130"/>
      <c r="C1" s="130"/>
      <c r="D1" s="130"/>
      <c r="E1" s="130"/>
      <c r="F1" s="130"/>
    </row>
    <row r="2" spans="1:6" ht="20.100000000000001" customHeight="1" x14ac:dyDescent="0.25">
      <c r="A2" s="50" t="e">
        <f>#REF!</f>
        <v>#REF!</v>
      </c>
      <c r="B2" s="73"/>
      <c r="C2" s="73"/>
      <c r="D2" s="73"/>
      <c r="E2" s="73"/>
      <c r="F2" s="74"/>
    </row>
    <row r="3" spans="1:6" ht="29.25" customHeight="1" x14ac:dyDescent="0.25">
      <c r="A3" s="75" t="s">
        <v>228</v>
      </c>
      <c r="B3" s="76"/>
      <c r="C3" s="76"/>
      <c r="D3" s="76"/>
      <c r="E3" s="76"/>
      <c r="F3" s="77"/>
    </row>
    <row r="4" spans="1:6" ht="35.25" customHeight="1" x14ac:dyDescent="0.25">
      <c r="A4" s="60"/>
      <c r="B4" s="60" t="s">
        <v>229</v>
      </c>
      <c r="C4" s="60" t="s">
        <v>230</v>
      </c>
      <c r="D4" s="60" t="s">
        <v>231</v>
      </c>
      <c r="E4" s="60" t="s">
        <v>232</v>
      </c>
      <c r="F4" s="60" t="s">
        <v>233</v>
      </c>
    </row>
    <row r="5" spans="1:6" ht="12.75" customHeight="1" x14ac:dyDescent="0.25">
      <c r="A5" s="4" t="s">
        <v>234</v>
      </c>
      <c r="B5" s="18"/>
      <c r="C5" s="18"/>
      <c r="D5" s="18"/>
      <c r="E5" s="18"/>
      <c r="F5" s="18"/>
    </row>
    <row r="6" spans="1:6" ht="30" x14ac:dyDescent="0.25">
      <c r="A6" s="23" t="s">
        <v>235</v>
      </c>
      <c r="B6" s="24"/>
      <c r="C6" s="24"/>
      <c r="D6" s="24"/>
      <c r="E6" s="24"/>
      <c r="F6" s="24"/>
    </row>
    <row r="7" spans="1:6" ht="15" x14ac:dyDescent="0.25">
      <c r="A7" s="23" t="s">
        <v>236</v>
      </c>
      <c r="B7" s="24"/>
      <c r="C7" s="24"/>
      <c r="D7" s="24"/>
      <c r="E7" s="24"/>
      <c r="F7" s="24"/>
    </row>
    <row r="8" spans="1:6" ht="15" x14ac:dyDescent="0.25">
      <c r="A8" s="31"/>
      <c r="B8" s="17"/>
      <c r="C8" s="17"/>
      <c r="D8" s="17"/>
      <c r="E8" s="17"/>
      <c r="F8" s="17"/>
    </row>
    <row r="9" spans="1:6" ht="15" x14ac:dyDescent="0.25">
      <c r="A9" s="4" t="s">
        <v>237</v>
      </c>
      <c r="B9" s="17"/>
      <c r="C9" s="17"/>
      <c r="D9" s="17"/>
      <c r="E9" s="17"/>
      <c r="F9" s="17"/>
    </row>
    <row r="10" spans="1:6" ht="15" x14ac:dyDescent="0.25">
      <c r="A10" s="23" t="s">
        <v>238</v>
      </c>
      <c r="B10" s="24"/>
      <c r="C10" s="24"/>
      <c r="D10" s="24"/>
      <c r="E10" s="24"/>
      <c r="F10" s="24"/>
    </row>
    <row r="11" spans="1:6" ht="15" x14ac:dyDescent="0.25">
      <c r="A11" s="42" t="s">
        <v>239</v>
      </c>
      <c r="B11" s="24"/>
      <c r="C11" s="24"/>
      <c r="D11" s="24"/>
      <c r="E11" s="24"/>
      <c r="F11" s="24"/>
    </row>
    <row r="12" spans="1:6" ht="15" x14ac:dyDescent="0.25">
      <c r="A12" s="42" t="s">
        <v>240</v>
      </c>
      <c r="B12" s="24"/>
      <c r="C12" s="24"/>
      <c r="D12" s="24"/>
      <c r="E12" s="24"/>
      <c r="F12" s="24"/>
    </row>
    <row r="13" spans="1:6" ht="15" x14ac:dyDescent="0.25">
      <c r="A13" s="42" t="s">
        <v>241</v>
      </c>
      <c r="B13" s="24"/>
      <c r="C13" s="24"/>
      <c r="D13" s="24"/>
      <c r="E13" s="24"/>
      <c r="F13" s="24"/>
    </row>
    <row r="14" spans="1:6" ht="15" x14ac:dyDescent="0.25">
      <c r="A14" s="23" t="s">
        <v>242</v>
      </c>
      <c r="B14" s="24"/>
      <c r="C14" s="24"/>
      <c r="D14" s="24"/>
      <c r="E14" s="24"/>
      <c r="F14" s="24"/>
    </row>
    <row r="15" spans="1:6" ht="15" x14ac:dyDescent="0.25">
      <c r="A15" s="42" t="s">
        <v>239</v>
      </c>
      <c r="B15" s="24"/>
      <c r="C15" s="24"/>
      <c r="D15" s="24"/>
      <c r="E15" s="24"/>
      <c r="F15" s="24"/>
    </row>
    <row r="16" spans="1:6" ht="15" x14ac:dyDescent="0.25">
      <c r="A16" s="42" t="s">
        <v>240</v>
      </c>
      <c r="B16" s="24"/>
      <c r="C16" s="24"/>
      <c r="D16" s="24"/>
      <c r="E16" s="24"/>
      <c r="F16" s="24"/>
    </row>
    <row r="17" spans="1:6" ht="15" x14ac:dyDescent="0.25">
      <c r="A17" s="42" t="s">
        <v>241</v>
      </c>
      <c r="B17" s="24"/>
      <c r="C17" s="24"/>
      <c r="D17" s="24"/>
      <c r="E17" s="24"/>
      <c r="F17" s="24"/>
    </row>
    <row r="18" spans="1:6" ht="15" x14ac:dyDescent="0.25">
      <c r="A18" s="23" t="s">
        <v>243</v>
      </c>
      <c r="B18" s="61"/>
      <c r="C18" s="24"/>
      <c r="D18" s="24"/>
      <c r="E18" s="24"/>
      <c r="F18" s="24"/>
    </row>
    <row r="19" spans="1:6" ht="15" x14ac:dyDescent="0.25">
      <c r="A19" s="23" t="s">
        <v>244</v>
      </c>
      <c r="B19" s="24"/>
      <c r="C19" s="24"/>
      <c r="D19" s="24"/>
      <c r="E19" s="24"/>
      <c r="F19" s="24"/>
    </row>
    <row r="20" spans="1:6" ht="30" x14ac:dyDescent="0.25">
      <c r="A20" s="23" t="s">
        <v>245</v>
      </c>
      <c r="B20" s="62"/>
      <c r="C20" s="62"/>
      <c r="D20" s="62"/>
      <c r="E20" s="62"/>
      <c r="F20" s="62"/>
    </row>
    <row r="21" spans="1:6" ht="30" x14ac:dyDescent="0.25">
      <c r="A21" s="23" t="s">
        <v>246</v>
      </c>
      <c r="B21" s="62"/>
      <c r="C21" s="62"/>
      <c r="D21" s="62"/>
      <c r="E21" s="62"/>
      <c r="F21" s="62"/>
    </row>
    <row r="22" spans="1:6" ht="30" x14ac:dyDescent="0.25">
      <c r="A22" s="23" t="s">
        <v>247</v>
      </c>
      <c r="B22" s="62"/>
      <c r="C22" s="62"/>
      <c r="D22" s="62"/>
      <c r="E22" s="62"/>
      <c r="F22" s="62"/>
    </row>
    <row r="23" spans="1:6" ht="15" x14ac:dyDescent="0.25">
      <c r="A23" s="23" t="s">
        <v>248</v>
      </c>
      <c r="B23" s="62"/>
      <c r="C23" s="62"/>
      <c r="D23" s="62"/>
      <c r="E23" s="62"/>
      <c r="F23" s="62"/>
    </row>
    <row r="24" spans="1:6" ht="15" x14ac:dyDescent="0.25">
      <c r="A24" s="23" t="s">
        <v>249</v>
      </c>
      <c r="B24" s="63"/>
      <c r="C24" s="24"/>
      <c r="D24" s="24"/>
      <c r="E24" s="24"/>
      <c r="F24" s="24"/>
    </row>
    <row r="25" spans="1:6" ht="15" x14ac:dyDescent="0.25">
      <c r="A25" s="23" t="s">
        <v>250</v>
      </c>
      <c r="B25" s="63"/>
      <c r="C25" s="24"/>
      <c r="D25" s="24"/>
      <c r="E25" s="24"/>
      <c r="F25" s="24"/>
    </row>
    <row r="26" spans="1:6" ht="15" x14ac:dyDescent="0.25">
      <c r="A26" s="31"/>
      <c r="B26" s="17"/>
      <c r="C26" s="17"/>
      <c r="D26" s="17"/>
      <c r="E26" s="17"/>
      <c r="F26" s="17"/>
    </row>
    <row r="27" spans="1:6" ht="15" x14ac:dyDescent="0.25">
      <c r="A27" s="4" t="s">
        <v>251</v>
      </c>
      <c r="B27" s="17"/>
      <c r="C27" s="17"/>
      <c r="D27" s="17"/>
      <c r="E27" s="17"/>
      <c r="F27" s="17"/>
    </row>
    <row r="28" spans="1:6" ht="15" x14ac:dyDescent="0.25">
      <c r="A28" s="23" t="s">
        <v>252</v>
      </c>
      <c r="B28" s="24"/>
      <c r="C28" s="24"/>
      <c r="D28" s="24"/>
      <c r="E28" s="24"/>
      <c r="F28" s="24"/>
    </row>
    <row r="29" spans="1:6" ht="15" x14ac:dyDescent="0.25">
      <c r="A29" s="31"/>
      <c r="B29" s="17"/>
      <c r="C29" s="17"/>
      <c r="D29" s="17"/>
      <c r="E29" s="17"/>
      <c r="F29" s="17"/>
    </row>
    <row r="30" spans="1:6" ht="15" x14ac:dyDescent="0.25">
      <c r="A30" s="4" t="s">
        <v>253</v>
      </c>
      <c r="B30" s="17"/>
      <c r="C30" s="17"/>
      <c r="D30" s="17"/>
      <c r="E30" s="17"/>
      <c r="F30" s="17"/>
    </row>
    <row r="31" spans="1:6" ht="15" x14ac:dyDescent="0.25">
      <c r="A31" s="23" t="s">
        <v>238</v>
      </c>
      <c r="B31" s="24"/>
      <c r="C31" s="24"/>
      <c r="D31" s="24"/>
      <c r="E31" s="24"/>
      <c r="F31" s="24"/>
    </row>
    <row r="32" spans="1:6" ht="15" x14ac:dyDescent="0.25">
      <c r="A32" s="23" t="s">
        <v>242</v>
      </c>
      <c r="B32" s="24"/>
      <c r="C32" s="24"/>
      <c r="D32" s="24"/>
      <c r="E32" s="24"/>
      <c r="F32" s="24"/>
    </row>
    <row r="33" spans="1:6" ht="15" x14ac:dyDescent="0.25">
      <c r="A33" s="23" t="s">
        <v>254</v>
      </c>
      <c r="B33" s="24"/>
      <c r="C33" s="24"/>
      <c r="D33" s="24"/>
      <c r="E33" s="24"/>
      <c r="F33" s="24"/>
    </row>
    <row r="34" spans="1:6" ht="15" x14ac:dyDescent="0.25">
      <c r="A34" s="31"/>
      <c r="B34" s="17"/>
      <c r="C34" s="17"/>
      <c r="D34" s="17"/>
      <c r="E34" s="17"/>
      <c r="F34" s="17"/>
    </row>
    <row r="35" spans="1:6" ht="15" x14ac:dyDescent="0.25">
      <c r="A35" s="4" t="s">
        <v>255</v>
      </c>
      <c r="B35" s="17"/>
      <c r="C35" s="17"/>
      <c r="D35" s="17"/>
      <c r="E35" s="17"/>
      <c r="F35" s="17"/>
    </row>
    <row r="36" spans="1:6" ht="15" x14ac:dyDescent="0.25">
      <c r="A36" s="23" t="s">
        <v>256</v>
      </c>
      <c r="B36" s="24"/>
      <c r="C36" s="24"/>
      <c r="D36" s="24"/>
      <c r="E36" s="24"/>
      <c r="F36" s="24"/>
    </row>
    <row r="37" spans="1:6" ht="15" x14ac:dyDescent="0.25">
      <c r="A37" s="23" t="s">
        <v>257</v>
      </c>
      <c r="B37" s="24"/>
      <c r="C37" s="24"/>
      <c r="D37" s="24"/>
      <c r="E37" s="24"/>
      <c r="F37" s="24"/>
    </row>
    <row r="38" spans="1:6" ht="15" x14ac:dyDescent="0.25">
      <c r="A38" s="23" t="s">
        <v>258</v>
      </c>
      <c r="B38" s="63"/>
      <c r="C38" s="24"/>
      <c r="D38" s="24"/>
      <c r="E38" s="24"/>
      <c r="F38" s="24"/>
    </row>
    <row r="39" spans="1:6" ht="15" x14ac:dyDescent="0.25">
      <c r="A39" s="31"/>
      <c r="B39" s="17"/>
      <c r="C39" s="17"/>
      <c r="D39" s="17"/>
      <c r="E39" s="17"/>
      <c r="F39" s="17"/>
    </row>
    <row r="40" spans="1:6" ht="15" x14ac:dyDescent="0.25">
      <c r="A40" s="4" t="s">
        <v>259</v>
      </c>
      <c r="B40" s="24"/>
      <c r="C40" s="24"/>
      <c r="D40" s="24"/>
      <c r="E40" s="24"/>
      <c r="F40" s="24"/>
    </row>
    <row r="41" spans="1:6" ht="15" x14ac:dyDescent="0.25">
      <c r="A41" s="31"/>
      <c r="B41" s="17"/>
      <c r="C41" s="17"/>
      <c r="D41" s="17"/>
      <c r="E41" s="17"/>
      <c r="F41" s="17"/>
    </row>
    <row r="42" spans="1:6" ht="15" x14ac:dyDescent="0.25">
      <c r="A42" s="4" t="s">
        <v>260</v>
      </c>
      <c r="B42" s="17"/>
      <c r="C42" s="17"/>
      <c r="D42" s="17"/>
      <c r="E42" s="17"/>
      <c r="F42" s="17"/>
    </row>
    <row r="43" spans="1:6" ht="15" x14ac:dyDescent="0.25">
      <c r="A43" s="23" t="s">
        <v>261</v>
      </c>
      <c r="B43" s="24"/>
      <c r="C43" s="24"/>
      <c r="D43" s="24"/>
      <c r="E43" s="24"/>
      <c r="F43" s="24"/>
    </row>
    <row r="44" spans="1:6" ht="15" x14ac:dyDescent="0.25">
      <c r="A44" s="23" t="s">
        <v>262</v>
      </c>
      <c r="B44" s="24"/>
      <c r="C44" s="24"/>
      <c r="D44" s="24"/>
      <c r="E44" s="24"/>
      <c r="F44" s="24"/>
    </row>
    <row r="45" spans="1:6" ht="15" x14ac:dyDescent="0.25">
      <c r="A45" s="23" t="s">
        <v>263</v>
      </c>
      <c r="B45" s="24"/>
      <c r="C45" s="24"/>
      <c r="D45" s="24"/>
      <c r="E45" s="24"/>
      <c r="F45" s="24"/>
    </row>
    <row r="46" spans="1:6" ht="15" x14ac:dyDescent="0.25">
      <c r="A46" s="31"/>
      <c r="B46" s="17"/>
      <c r="C46" s="17"/>
      <c r="D46" s="17"/>
      <c r="E46" s="17"/>
      <c r="F46" s="17"/>
    </row>
    <row r="47" spans="1:6" ht="30" x14ac:dyDescent="0.25">
      <c r="A47" s="4" t="s">
        <v>264</v>
      </c>
      <c r="B47" s="17"/>
      <c r="C47" s="17"/>
      <c r="D47" s="17"/>
      <c r="E47" s="17"/>
      <c r="F47" s="17"/>
    </row>
    <row r="48" spans="1:6" ht="15" x14ac:dyDescent="0.25">
      <c r="A48" s="23" t="s">
        <v>262</v>
      </c>
      <c r="B48" s="62"/>
      <c r="C48" s="62"/>
      <c r="D48" s="62"/>
      <c r="E48" s="62"/>
      <c r="F48" s="62"/>
    </row>
    <row r="49" spans="1:6" ht="15" x14ac:dyDescent="0.25">
      <c r="A49" s="23" t="s">
        <v>263</v>
      </c>
      <c r="B49" s="62"/>
      <c r="C49" s="62"/>
      <c r="D49" s="62"/>
      <c r="E49" s="62"/>
      <c r="F49" s="62"/>
    </row>
    <row r="50" spans="1:6" ht="15" x14ac:dyDescent="0.25">
      <c r="A50" s="31"/>
      <c r="B50" s="17"/>
      <c r="C50" s="17"/>
      <c r="D50" s="17"/>
      <c r="E50" s="17"/>
      <c r="F50" s="17"/>
    </row>
    <row r="51" spans="1:6" ht="15" x14ac:dyDescent="0.25">
      <c r="A51" s="4" t="s">
        <v>265</v>
      </c>
      <c r="B51" s="17"/>
      <c r="C51" s="17"/>
      <c r="D51" s="17"/>
      <c r="E51" s="17"/>
      <c r="F51" s="17"/>
    </row>
    <row r="52" spans="1:6" ht="15" x14ac:dyDescent="0.25">
      <c r="A52" s="23" t="s">
        <v>262</v>
      </c>
      <c r="B52" s="24"/>
      <c r="C52" s="24"/>
      <c r="D52" s="24"/>
      <c r="E52" s="24"/>
      <c r="F52" s="24"/>
    </row>
    <row r="53" spans="1:6" ht="15" x14ac:dyDescent="0.25">
      <c r="A53" s="23" t="s">
        <v>263</v>
      </c>
      <c r="B53" s="24"/>
      <c r="C53" s="24"/>
      <c r="D53" s="24"/>
      <c r="E53" s="24"/>
      <c r="F53" s="24"/>
    </row>
    <row r="54" spans="1:6" ht="15" x14ac:dyDescent="0.25">
      <c r="A54" s="23" t="s">
        <v>266</v>
      </c>
      <c r="B54" s="24"/>
      <c r="C54" s="24"/>
      <c r="D54" s="24"/>
      <c r="E54" s="24"/>
      <c r="F54" s="24"/>
    </row>
    <row r="55" spans="1:6" ht="15" x14ac:dyDescent="0.25">
      <c r="A55" s="31"/>
      <c r="B55" s="17"/>
      <c r="C55" s="17"/>
      <c r="D55" s="17"/>
      <c r="E55" s="17"/>
      <c r="F55" s="17"/>
    </row>
    <row r="56" spans="1:6" ht="44.25" customHeight="1" x14ac:dyDescent="0.25">
      <c r="A56" s="4" t="s">
        <v>267</v>
      </c>
      <c r="B56" s="17"/>
      <c r="C56" s="17"/>
      <c r="D56" s="17"/>
      <c r="E56" s="17"/>
      <c r="F56" s="17"/>
    </row>
    <row r="57" spans="1:6" ht="20.100000000000001" customHeight="1" x14ac:dyDescent="0.25">
      <c r="A57" s="23" t="s">
        <v>262</v>
      </c>
      <c r="B57" s="24"/>
      <c r="C57" s="24"/>
      <c r="D57" s="24"/>
      <c r="E57" s="24"/>
      <c r="F57" s="24"/>
    </row>
    <row r="58" spans="1:6" ht="20.100000000000001" customHeight="1" x14ac:dyDescent="0.25">
      <c r="A58" s="23" t="s">
        <v>263</v>
      </c>
      <c r="B58" s="24"/>
      <c r="C58" s="24"/>
      <c r="D58" s="24"/>
      <c r="E58" s="24"/>
      <c r="F58" s="24"/>
    </row>
    <row r="59" spans="1:6" ht="20.100000000000001" customHeight="1" x14ac:dyDescent="0.25">
      <c r="A59" s="31"/>
      <c r="B59" s="17"/>
      <c r="C59" s="17"/>
      <c r="D59" s="17"/>
      <c r="E59" s="17"/>
      <c r="F59" s="17"/>
    </row>
    <row r="60" spans="1:6" ht="20.100000000000001" customHeight="1" x14ac:dyDescent="0.25">
      <c r="A60" s="4" t="s">
        <v>268</v>
      </c>
      <c r="B60" s="17"/>
      <c r="C60" s="17"/>
      <c r="D60" s="17"/>
      <c r="E60" s="17"/>
      <c r="F60" s="17"/>
    </row>
    <row r="61" spans="1:6" ht="20.100000000000001" customHeight="1" x14ac:dyDescent="0.25">
      <c r="A61" s="23" t="s">
        <v>269</v>
      </c>
      <c r="B61" s="24"/>
      <c r="C61" s="24"/>
      <c r="D61" s="24"/>
      <c r="E61" s="24"/>
      <c r="F61" s="24"/>
    </row>
    <row r="62" spans="1:6" ht="20.100000000000001" customHeight="1" x14ac:dyDescent="0.25">
      <c r="A62" s="23" t="s">
        <v>270</v>
      </c>
      <c r="B62" s="63"/>
      <c r="C62" s="24"/>
      <c r="D62" s="24"/>
      <c r="E62" s="24"/>
      <c r="F62" s="24"/>
    </row>
    <row r="63" spans="1:6" ht="20.100000000000001" customHeight="1" x14ac:dyDescent="0.25">
      <c r="A63" s="31"/>
      <c r="B63" s="17"/>
      <c r="C63" s="17"/>
      <c r="D63" s="17"/>
      <c r="E63" s="17"/>
      <c r="F63" s="17"/>
    </row>
    <row r="64" spans="1:6" ht="20.100000000000001" customHeight="1" x14ac:dyDescent="0.25">
      <c r="A64" s="4" t="s">
        <v>271</v>
      </c>
      <c r="B64" s="17"/>
      <c r="C64" s="17"/>
      <c r="D64" s="17"/>
      <c r="E64" s="17"/>
      <c r="F64" s="17"/>
    </row>
    <row r="65" spans="1:6" ht="20.100000000000001" customHeight="1" x14ac:dyDescent="0.25">
      <c r="A65" s="23" t="s">
        <v>272</v>
      </c>
      <c r="B65" s="24"/>
      <c r="C65" s="24"/>
      <c r="D65" s="24"/>
      <c r="E65" s="24"/>
      <c r="F65" s="24"/>
    </row>
    <row r="66" spans="1:6" ht="20.100000000000001" customHeight="1" x14ac:dyDescent="0.25">
      <c r="A66" s="23" t="s">
        <v>273</v>
      </c>
      <c r="B66" s="24"/>
      <c r="C66" s="24"/>
      <c r="D66" s="24"/>
      <c r="E66" s="24"/>
      <c r="F66" s="24"/>
    </row>
    <row r="67" spans="1:6" ht="20.100000000000001" customHeight="1" x14ac:dyDescent="0.25">
      <c r="A67" s="59"/>
      <c r="B67" s="20"/>
      <c r="C67" s="20"/>
      <c r="D67" s="20"/>
      <c r="E67" s="20"/>
      <c r="F67" s="20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6a736219-60a6-4588-99c6-d211cb04f3ee">Borrador</Estatus>
    <SubEstatus xmlns="6a736219-60a6-4588-99c6-d211cb04f3ee" xsi:nil="true"/>
    <SubAprobador xmlns="6a736219-60a6-4588-99c6-d211cb04f3ee">
      <UserInfo>
        <DisplayName/>
        <AccountId xsi:nil="true"/>
        <AccountType/>
      </UserInfo>
    </SubAprobador>
    <Aprobador xmlns="6a736219-60a6-4588-99c6-d211cb04f3ee">
      <UserInfo>
        <DisplayName/>
        <AccountId xsi:nil="true"/>
        <AccountType/>
      </UserInfo>
    </Aprobador>
    <lcf76f155ced4ddcb4097134ff3c332f xmlns="6a736219-60a6-4588-99c6-d211cb04f3ee">
      <Terms xmlns="http://schemas.microsoft.com/office/infopath/2007/PartnerControls"/>
    </lcf76f155ced4ddcb4097134ff3c332f>
    <Flujos xmlns="6a736219-60a6-4588-99c6-d211cb04f3ee">No flujo</Flujos>
    <SharedWithUsers xmlns="1692f4c2-72d1-4793-8012-b8c720482e81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3AA1F60F8427438B35141D4B12D0ED" ma:contentTypeVersion="17" ma:contentTypeDescription="Crear nuevo documento." ma:contentTypeScope="" ma:versionID="4b5ab00e9d8afaa723326378b426c9be">
  <xsd:schema xmlns:xsd="http://www.w3.org/2001/XMLSchema" xmlns:xs="http://www.w3.org/2001/XMLSchema" xmlns:p="http://schemas.microsoft.com/office/2006/metadata/properties" xmlns:ns2="6a736219-60a6-4588-99c6-d211cb04f3ee" xmlns:ns3="1692f4c2-72d1-4793-8012-b8c720482e81" targetNamespace="http://schemas.microsoft.com/office/2006/metadata/properties" ma:root="true" ma:fieldsID="af910e082ce29cda80eb934318583923" ns2:_="" ns3:_="">
    <xsd:import namespace="6a736219-60a6-4588-99c6-d211cb04f3ee"/>
    <xsd:import namespace="1692f4c2-72d1-4793-8012-b8c720482e81"/>
    <xsd:element name="properties">
      <xsd:complexType>
        <xsd:sequence>
          <xsd:element name="documentManagement">
            <xsd:complexType>
              <xsd:all>
                <xsd:element ref="ns2:Estatus" minOccurs="0"/>
                <xsd:element ref="ns2:SubEstatus" minOccurs="0"/>
                <xsd:element ref="ns2:Aprobado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SubAprobador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lujo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36219-60a6-4588-99c6-d211cb04f3ee" elementFormDefault="qualified">
    <xsd:import namespace="http://schemas.microsoft.com/office/2006/documentManagement/types"/>
    <xsd:import namespace="http://schemas.microsoft.com/office/infopath/2007/PartnerControls"/>
    <xsd:element name="Estatus" ma:index="8" nillable="true" ma:displayName="Estatus" ma:default="Borrador" ma:format="Dropdown" ma:internalName="Estatus">
      <xsd:simpleType>
        <xsd:restriction base="dms:Choice">
          <xsd:enumeration value="Borrador"/>
          <xsd:enumeration value="En Proceso"/>
          <xsd:enumeration value="Rechazado"/>
          <xsd:enumeration value="Aprobado"/>
        </xsd:restriction>
      </xsd:simpleType>
    </xsd:element>
    <xsd:element name="SubEstatus" ma:index="9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Registros Patrimoniales"/>
          <xsd:enumeration value="Jefatura de Obra"/>
          <xsd:enumeration value="Coordinacion de Fiscal"/>
          <xsd:enumeration value="Directora de Contabilidad"/>
          <xsd:enumeration value="Coordinacion de Cuenta Publica"/>
        </xsd:restriction>
      </xsd:simpleType>
    </xsd:element>
    <xsd:element name="Aprobador" ma:index="10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SubAprobador" ma:index="15" nillable="true" ma:displayName="SubAprobador" ma:format="Dropdown" ma:list="UserInfo" ma:SharePointGroup="0" ma:internalName="SubAprobad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lujos" ma:index="21" nillable="true" ma:displayName="Flujos" ma:default="No flujo" ma:format="Dropdown" ma:internalName="Flujos">
      <xsd:simpleType>
        <xsd:restriction base="dms:Choice">
          <xsd:enumeration value="Flujo"/>
          <xsd:enumeration value="No flujo"/>
          <xsd:enumeration value="Rechazado"/>
          <xsd:enumeration value="Aprobado"/>
        </xsd:restriction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2f4c2-72d1-4793-8012-b8c720482e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  <ds:schemaRef ds:uri="6a736219-60a6-4588-99c6-d211cb04f3ee"/>
    <ds:schemaRef ds:uri="1692f4c2-72d1-4793-8012-b8c720482e81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77FD3E-EDE4-4F90-A507-F64C0EADFA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736219-60a6-4588-99c6-d211cb04f3ee"/>
    <ds:schemaRef ds:uri="1692f4c2-72d1-4793-8012-b8c720482e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Formato 6a</vt:lpstr>
      <vt:lpstr>Formato 6b</vt:lpstr>
      <vt:lpstr>Formato 6c</vt:lpstr>
      <vt:lpstr>Formato 6d</vt:lpstr>
      <vt:lpstr>7a</vt:lpstr>
      <vt:lpstr>7b</vt:lpstr>
      <vt:lpstr>7c</vt:lpstr>
      <vt:lpstr>7d</vt:lpstr>
      <vt:lpstr>F8_IEA</vt:lpstr>
      <vt:lpstr>'Formato 6a'!Títulos_a_imprimir</vt:lpstr>
      <vt:lpstr>'Formato 6b'!Títulos_a_imprimir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Claudia Elizabeth Casillas Villegas</cp:lastModifiedBy>
  <cp:revision/>
  <cp:lastPrinted>2023-04-20T22:40:20Z</cp:lastPrinted>
  <dcterms:created xsi:type="dcterms:W3CDTF">2023-03-16T22:14:51Z</dcterms:created>
  <dcterms:modified xsi:type="dcterms:W3CDTF">2023-07-31T15:26:09Z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  <property fmtid="{D5CDD505-2E9C-101B-9397-08002B2CF9AE}" pid="3" name="MediaServiceImageTags">
    <vt:lpwstr/>
  </property>
</Properties>
</file>